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tmp" ContentType="image/p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bennyadames\OneDrive - Dirección de Prensa del Presidente (1)\Escritorio\GESTION CRB\OAI\OAI 2024\MARZO 2024\"/>
    </mc:Choice>
  </mc:AlternateContent>
  <xr:revisionPtr revIDLastSave="0" documentId="13_ncr:1_{1C935E77-A5CE-43A7-A070-5057F62B511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lantilla Ejecución " sheetId="3" r:id="rId1"/>
    <sheet name="Plantilla Ejecución  2" sheetId="4" state="hidden" r:id="rId2"/>
  </sheets>
  <definedNames>
    <definedName name="_xlnm.Print_Area" localSheetId="0">'Plantilla Ejecución '!$A$1:$P$98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" i="3" l="1"/>
  <c r="E51" i="3"/>
  <c r="P51" i="3" s="1"/>
  <c r="F25" i="3"/>
  <c r="F15" i="3"/>
  <c r="P15" i="3" s="1"/>
  <c r="P27" i="3"/>
  <c r="F9" i="3"/>
  <c r="E8" i="3"/>
  <c r="P10" i="3"/>
  <c r="P11" i="3"/>
  <c r="P12" i="3"/>
  <c r="P13" i="3"/>
  <c r="P14" i="3"/>
  <c r="P16" i="3"/>
  <c r="P17" i="3"/>
  <c r="P18" i="3"/>
  <c r="P19" i="3"/>
  <c r="P20" i="3"/>
  <c r="P21" i="3"/>
  <c r="P22" i="3"/>
  <c r="P23" i="3"/>
  <c r="P24" i="3"/>
  <c r="P26" i="3"/>
  <c r="P28" i="3"/>
  <c r="P29" i="3"/>
  <c r="P30" i="3"/>
  <c r="P31" i="3"/>
  <c r="P32" i="3"/>
  <c r="P33" i="3"/>
  <c r="P34" i="3"/>
  <c r="P35" i="3"/>
  <c r="P36" i="3"/>
  <c r="P37" i="3"/>
  <c r="P38" i="3"/>
  <c r="P39" i="3"/>
  <c r="P40" i="3"/>
  <c r="P41" i="3"/>
  <c r="P42" i="3"/>
  <c r="P43" i="3"/>
  <c r="P44" i="3"/>
  <c r="P45" i="3"/>
  <c r="P46" i="3"/>
  <c r="P47" i="3"/>
  <c r="P48" i="3"/>
  <c r="P49" i="3"/>
  <c r="P50" i="3"/>
  <c r="P52" i="3"/>
  <c r="P53" i="3"/>
  <c r="P54" i="3"/>
  <c r="P55" i="3"/>
  <c r="P56" i="3"/>
  <c r="P57" i="3"/>
  <c r="P58" i="3"/>
  <c r="P59" i="3"/>
  <c r="P60" i="3"/>
  <c r="P61" i="3"/>
  <c r="P62" i="3"/>
  <c r="P63" i="3"/>
  <c r="P64" i="3"/>
  <c r="P65" i="3"/>
  <c r="P66" i="3"/>
  <c r="P67" i="3"/>
  <c r="P68" i="3"/>
  <c r="P69" i="3"/>
  <c r="P70" i="3"/>
  <c r="P71" i="3"/>
  <c r="P72" i="3"/>
  <c r="P73" i="3"/>
  <c r="P74" i="3"/>
  <c r="P75" i="3"/>
  <c r="P76" i="3"/>
  <c r="P77" i="3"/>
  <c r="P78" i="3"/>
  <c r="P79" i="3"/>
  <c r="P80" i="3"/>
  <c r="P81" i="3"/>
  <c r="P82" i="3"/>
  <c r="P83" i="3"/>
  <c r="E25" i="3"/>
  <c r="E15" i="3"/>
  <c r="E9" i="3"/>
  <c r="D15" i="3"/>
  <c r="D8" i="3" s="1"/>
  <c r="D9" i="3"/>
  <c r="B51" i="3"/>
  <c r="B25" i="3"/>
  <c r="B15" i="3"/>
  <c r="B9" i="3"/>
  <c r="P25" i="3" l="1"/>
  <c r="P9" i="3"/>
  <c r="P8" i="3"/>
  <c r="N86" i="4"/>
  <c r="K86" i="4"/>
  <c r="I86" i="4"/>
  <c r="P85" i="4"/>
  <c r="P84" i="4"/>
  <c r="P83" i="4"/>
  <c r="P82" i="4"/>
  <c r="P81" i="4"/>
  <c r="P80" i="4"/>
  <c r="P79" i="4"/>
  <c r="P78" i="4"/>
  <c r="P77" i="4"/>
  <c r="P76" i="4"/>
  <c r="P75" i="4"/>
  <c r="P74" i="4"/>
  <c r="P73" i="4"/>
  <c r="P72" i="4"/>
  <c r="P71" i="4"/>
  <c r="P70" i="4"/>
  <c r="P69" i="4"/>
  <c r="P68" i="4"/>
  <c r="P67" i="4"/>
  <c r="P66" i="4"/>
  <c r="P65" i="4"/>
  <c r="P64" i="4"/>
  <c r="P63" i="4"/>
  <c r="P62" i="4"/>
  <c r="P61" i="4"/>
  <c r="P60" i="4"/>
  <c r="P59" i="4"/>
  <c r="P58" i="4"/>
  <c r="P57" i="4"/>
  <c r="P56" i="4"/>
  <c r="P55" i="4"/>
  <c r="P54" i="4"/>
  <c r="P53" i="4"/>
  <c r="P52" i="4"/>
  <c r="L51" i="4"/>
  <c r="K51" i="4"/>
  <c r="J51" i="4"/>
  <c r="I51" i="4"/>
  <c r="H51" i="4"/>
  <c r="G51" i="4"/>
  <c r="F51" i="4"/>
  <c r="P51" i="4" s="1"/>
  <c r="C51" i="4"/>
  <c r="B51" i="4"/>
  <c r="P50" i="4"/>
  <c r="P49" i="4"/>
  <c r="P48" i="4"/>
  <c r="P47" i="4"/>
  <c r="P46" i="4"/>
  <c r="P45" i="4"/>
  <c r="P44" i="4"/>
  <c r="P43" i="4"/>
  <c r="P42" i="4"/>
  <c r="P41" i="4"/>
  <c r="P40" i="4"/>
  <c r="P39" i="4"/>
  <c r="P38" i="4"/>
  <c r="P37" i="4"/>
  <c r="P36" i="4"/>
  <c r="P35" i="4"/>
  <c r="P34" i="4"/>
  <c r="P33" i="4"/>
  <c r="P32" i="4"/>
  <c r="P31" i="4"/>
  <c r="P30" i="4"/>
  <c r="P29" i="4"/>
  <c r="P28" i="4"/>
  <c r="P27" i="4"/>
  <c r="P26" i="4"/>
  <c r="M25" i="4"/>
  <c r="L25" i="4"/>
  <c r="K25" i="4"/>
  <c r="J25" i="4"/>
  <c r="I25" i="4"/>
  <c r="H25" i="4"/>
  <c r="G25" i="4"/>
  <c r="F25" i="4"/>
  <c r="E25" i="4"/>
  <c r="P25" i="4" s="1"/>
  <c r="C25" i="4"/>
  <c r="B25" i="4"/>
  <c r="P24" i="4"/>
  <c r="P23" i="4"/>
  <c r="P22" i="4"/>
  <c r="P21" i="4"/>
  <c r="P20" i="4"/>
  <c r="P19" i="4"/>
  <c r="P18" i="4"/>
  <c r="P17" i="4"/>
  <c r="C17" i="4"/>
  <c r="C15" i="4" s="1"/>
  <c r="P16" i="4"/>
  <c r="M15" i="4"/>
  <c r="L15" i="4"/>
  <c r="K15" i="4"/>
  <c r="J15" i="4"/>
  <c r="I15" i="4"/>
  <c r="H15" i="4"/>
  <c r="H8" i="4" s="1"/>
  <c r="G15" i="4"/>
  <c r="F15" i="4"/>
  <c r="E15" i="4"/>
  <c r="D15" i="4"/>
  <c r="P15" i="4" s="1"/>
  <c r="B15" i="4"/>
  <c r="P14" i="4"/>
  <c r="P13" i="4"/>
  <c r="P12" i="4"/>
  <c r="P11" i="4"/>
  <c r="P10" i="4"/>
  <c r="M9" i="4"/>
  <c r="M8" i="4" s="1"/>
  <c r="L9" i="4"/>
  <c r="L8" i="4" s="1"/>
  <c r="K9" i="4"/>
  <c r="J9" i="4"/>
  <c r="J8" i="4" s="1"/>
  <c r="I9" i="4"/>
  <c r="H9" i="4"/>
  <c r="H86" i="4" s="1"/>
  <c r="G9" i="4"/>
  <c r="G86" i="4" s="1"/>
  <c r="F9" i="4"/>
  <c r="F86" i="4" s="1"/>
  <c r="E9" i="4"/>
  <c r="E8" i="4" s="1"/>
  <c r="D9" i="4"/>
  <c r="D8" i="4" s="1"/>
  <c r="C9" i="4"/>
  <c r="B9" i="4"/>
  <c r="B8" i="4" s="1"/>
  <c r="L96" i="4" s="1"/>
  <c r="K8" i="4"/>
  <c r="I8" i="4"/>
  <c r="G8" i="4"/>
  <c r="B8" i="3"/>
  <c r="D86" i="4" l="1"/>
  <c r="C86" i="4"/>
  <c r="C8" i="4"/>
  <c r="J86" i="4"/>
  <c r="L86" i="4"/>
  <c r="P9" i="4"/>
  <c r="E86" i="4"/>
  <c r="M86" i="4"/>
  <c r="F8" i="4"/>
  <c r="P8" i="4" s="1"/>
  <c r="P86" i="4" l="1"/>
  <c r="N86" i="3" l="1"/>
  <c r="M86" i="3"/>
  <c r="L86" i="3" l="1"/>
  <c r="K86" i="3"/>
  <c r="J86" i="3"/>
  <c r="I86" i="3"/>
  <c r="P84" i="3"/>
  <c r="P85" i="3"/>
  <c r="H86" i="3"/>
  <c r="G86" i="3"/>
  <c r="E86" i="3"/>
  <c r="D86" i="3"/>
  <c r="F86" i="3"/>
  <c r="P86" i="3" l="1"/>
</calcChain>
</file>

<file path=xl/sharedStrings.xml><?xml version="1.0" encoding="utf-8"?>
<sst xmlns="http://schemas.openxmlformats.org/spreadsheetml/2006/main" count="265" uniqueCount="111">
  <si>
    <t>Ministerio Administrativo de la Presidencia</t>
  </si>
  <si>
    <t>Direccion de Prensa del Presidente</t>
  </si>
  <si>
    <t>En RD$</t>
  </si>
  <si>
    <t>Detalle</t>
  </si>
  <si>
    <t>2 - GASTOS</t>
  </si>
  <si>
    <t>-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</si>
  <si>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</si>
  <si>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</si>
  <si>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</si>
  <si>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</si>
  <si>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</si>
  <si>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</si>
  <si>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</si>
  <si>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</si>
  <si>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</si>
  <si>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</si>
  <si>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</si>
  <si>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</si>
  <si>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</si>
  <si>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</si>
  <si>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</si>
  <si>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</si>
  <si>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</si>
  <si>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</si>
  <si>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</si>
  <si>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</si>
  <si>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</si>
  <si>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</si>
  <si>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</si>
  <si>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</si>
  <si>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</si>
  <si>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</si>
  <si>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</si>
  <si>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</si>
  <si>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</si>
  <si>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</si>
  <si>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</si>
  <si>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</si>
  <si>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</si>
  <si>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</si>
  <si>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</si>
  <si>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</si>
  <si>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</si>
  <si>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</si>
  <si>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</si>
  <si>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</si>
  <si>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</si>
  <si>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</si>
  <si>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</si>
  <si>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</si>
  <si>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</si>
  <si>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</si>
  <si>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</si>
  <si>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</si>
  <si>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</si>
  <si>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</si>
  <si>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</si>
  <si>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</si>
  <si>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</si>
  <si>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</si>
  <si>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</si>
  <si>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</si>
  <si>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</si>
  <si>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</si>
  <si>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</si>
  <si>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</si>
  <si>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</si>
  <si>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</si>
  <si>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</si>
  <si>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</si>
  <si>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</si>
  <si>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</si>
  <si>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</si>
  <si>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</si>
  <si>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</si>
  <si>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</si>
  <si>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</si>
  <si>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</si>
  <si>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</si>
  <si>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</si>
  <si>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</si>
  <si>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                                                                                                             GASTOS DEVENGADOS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</si>
  <si>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</si>
  <si>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</si>
  <si>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</si>
  <si>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</si>
  <si>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</si>
  <si>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</si>
  <si>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</si>
  <si>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</si>
  <si>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</si>
  <si>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</si>
  <si>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</si>
  <si>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</si>
  <si>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>Total</t>
  </si>
  <si>
    <t>NOTAS:</t>
  </si>
  <si>
    <t>1. Gasto devengado</t>
  </si>
  <si>
    <t xml:space="preserve">2. Se presenta el gasto por mes; cada mes se debe actualizar el gasto devengado de los meses anteriores. </t>
  </si>
  <si>
    <t xml:space="preserve">3. Se presenta la clasificacion objetal del gasto al nivel de cuenta. </t>
  </si>
  <si>
    <t xml:space="preserve">4. Fecha de imputacion: ultimo dia del mes analizado. </t>
  </si>
  <si>
    <t xml:space="preserve">5. Fecha de registro: el dia 10 del mes siguiente al mes analizado. </t>
  </si>
  <si>
    <t>6. Fuente reporte del SIGEF</t>
  </si>
  <si>
    <t>Ejecución de Gastos y Aplicaciones Financieras</t>
  </si>
  <si>
    <t xml:space="preserve">                                     DANIEL GARCÍA                                                            BENNY ADAMES                                                                      CHERCI RUIZ      </t>
  </si>
  <si>
    <t xml:space="preserve">                                  DIRECTOR GENERAL                                 ENCDA. ADMINISTRATIVA Y FINANCIERA                                  ANALISTA DE PRESUPUESTO.</t>
  </si>
  <si>
    <t>2.6.2 - MOBILIARIO Y EQUIPO DE AUDIO, AUDIOVISUAL, RECREATIVO Y EDUCACIONAL</t>
  </si>
  <si>
    <t>SEPTIEMBRE 2023.</t>
  </si>
  <si>
    <t xml:space="preserve">Presupuesto Vigente </t>
  </si>
  <si>
    <t>Presupuesto Mofificado</t>
  </si>
  <si>
    <t xml:space="preserve">                                     DANIEL GARCÍA                                                            BENNY ADAMES                                                                     </t>
  </si>
  <si>
    <t xml:space="preserve">                                  DIRECTOR GENERAL                                 ENCDA. ADMINISTRATIVA Y FINANCIERA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</si>
</sst>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rgb="FF9BC2E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01">
    <xf numFmtId="0" fontId="0" fillId="0" borderId="0" xfId="0"/>
    <xf numFmtId="0" fontId="2" fillId="3" borderId="0" xfId="0" applyFont="1" applyFill="1" applyAlignment="1">
      <alignment vertical="center" wrapText="1"/>
    </xf>
    <xf numFmtId="0" fontId="1" fillId="0" borderId="0" xfId="0" applyFont="1"/>
    <xf numFmtId="0" fontId="0" fillId="0" borderId="2" xfId="0" applyBorder="1"/>
    <xf numFmtId="0" fontId="4" fillId="0" borderId="0" xfId="0" applyFont="1"/>
    <xf numFmtId="0" fontId="4" fillId="4" borderId="0" xfId="0" applyFont="1" applyFill="1"/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2" fillId="0" borderId="0" xfId="0" applyFont="1"/>
    <xf numFmtId="0" fontId="1" fillId="2" borderId="2" xfId="0" applyFont="1" applyFill="1" applyBorder="1" applyAlignment="1">
      <alignment horizontal="left" vertical="center" wrapText="1"/>
    </xf>
    <xf numFmtId="0" fontId="1" fillId="3" borderId="0" xfId="0" applyFont="1" applyFill="1" applyAlignment="1">
      <alignment horizontal="left" vertical="center" wrapText="1"/>
    </xf>
    <xf numFmtId="0" fontId="2" fillId="0" borderId="0" xfId="0" applyFont="1" applyAlignment="1">
      <alignment wrapText="1"/>
    </xf>
    <xf numFmtId="43" fontId="4" fillId="0" borderId="0" xfId="0" applyNumberFormat="1" applyFont="1"/>
    <xf numFmtId="0" fontId="2" fillId="3" borderId="0" xfId="0" applyFont="1" applyFill="1" applyAlignment="1">
      <alignment horizontal="center" wrapText="1"/>
    </xf>
    <xf numFmtId="164" fontId="2" fillId="2" borderId="5" xfId="0" applyNumberFormat="1" applyFont="1" applyFill="1" applyBorder="1" applyAlignment="1">
      <alignment horizontal="center" wrapText="1"/>
    </xf>
    <xf numFmtId="43" fontId="2" fillId="4" borderId="1" xfId="1" applyFont="1" applyFill="1" applyBorder="1" applyAlignment="1">
      <alignment horizontal="left" wrapText="1"/>
    </xf>
    <xf numFmtId="0" fontId="4" fillId="0" borderId="0" xfId="0" applyFont="1" applyAlignment="1">
      <alignment horizontal="center"/>
    </xf>
    <xf numFmtId="0" fontId="1" fillId="0" borderId="4" xfId="0" applyFont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 indent="2"/>
    </xf>
    <xf numFmtId="0" fontId="1" fillId="2" borderId="4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43" fontId="4" fillId="0" borderId="8" xfId="1" applyFont="1" applyBorder="1" applyAlignment="1">
      <alignment horizontal="center" wrapText="1"/>
    </xf>
    <xf numFmtId="43" fontId="2" fillId="0" borderId="8" xfId="1" applyFont="1" applyBorder="1" applyAlignment="1">
      <alignment horizontal="center" wrapText="1"/>
    </xf>
    <xf numFmtId="164" fontId="2" fillId="2" borderId="8" xfId="0" applyNumberFormat="1" applyFont="1" applyFill="1" applyBorder="1" applyAlignment="1">
      <alignment horizontal="center" wrapText="1"/>
    </xf>
    <xf numFmtId="43" fontId="2" fillId="5" borderId="8" xfId="1" applyFont="1" applyFill="1" applyBorder="1" applyAlignment="1">
      <alignment horizontal="center" wrapText="1"/>
    </xf>
    <xf numFmtId="4" fontId="0" fillId="0" borderId="8" xfId="0" applyNumberFormat="1" applyBorder="1" applyAlignment="1">
      <alignment horizontal="center"/>
    </xf>
    <xf numFmtId="43" fontId="2" fillId="0" borderId="0" xfId="0" applyNumberFormat="1" applyFont="1" applyAlignment="1">
      <alignment horizontal="center"/>
    </xf>
    <xf numFmtId="4" fontId="0" fillId="0" borderId="0" xfId="0" applyNumberFormat="1" applyAlignment="1">
      <alignment horizontal="center"/>
    </xf>
    <xf numFmtId="0" fontId="4" fillId="0" borderId="8" xfId="0" applyFont="1" applyBorder="1" applyAlignment="1">
      <alignment horizontal="center"/>
    </xf>
    <xf numFmtId="0" fontId="2" fillId="4" borderId="0" xfId="0" applyFont="1" applyFill="1"/>
    <xf numFmtId="4" fontId="0" fillId="0" borderId="0" xfId="0" applyNumberFormat="1"/>
    <xf numFmtId="43" fontId="2" fillId="0" borderId="0" xfId="0" applyNumberFormat="1" applyFont="1"/>
    <xf numFmtId="164" fontId="2" fillId="2" borderId="9" xfId="0" applyNumberFormat="1" applyFont="1" applyFill="1" applyBorder="1" applyAlignment="1">
      <alignment horizontal="center" wrapText="1"/>
    </xf>
    <xf numFmtId="43" fontId="2" fillId="0" borderId="6" xfId="1" applyFont="1" applyBorder="1" applyAlignment="1">
      <alignment wrapText="1"/>
    </xf>
    <xf numFmtId="164" fontId="2" fillId="2" borderId="7" xfId="0" applyNumberFormat="1" applyFont="1" applyFill="1" applyBorder="1" applyAlignment="1">
      <alignment horizontal="center" wrapText="1"/>
    </xf>
    <xf numFmtId="43" fontId="2" fillId="0" borderId="2" xfId="1" applyFont="1" applyBorder="1" applyAlignment="1">
      <alignment horizontal="center" wrapText="1"/>
    </xf>
    <xf numFmtId="43" fontId="4" fillId="0" borderId="3" xfId="1" applyFont="1" applyBorder="1" applyAlignment="1">
      <alignment horizontal="center" wrapText="1"/>
    </xf>
    <xf numFmtId="43" fontId="2" fillId="3" borderId="0" xfId="1" applyFont="1" applyFill="1" applyAlignment="1">
      <alignment horizontal="center" wrapText="1"/>
    </xf>
    <xf numFmtId="164" fontId="2" fillId="3" borderId="0" xfId="0" applyNumberFormat="1" applyFont="1" applyFill="1" applyAlignment="1">
      <alignment horizontal="center" wrapText="1"/>
    </xf>
    <xf numFmtId="43" fontId="2" fillId="4" borderId="0" xfId="0" applyNumberFormat="1" applyFont="1" applyFill="1"/>
    <xf numFmtId="43" fontId="0" fillId="0" borderId="0" xfId="1" applyFont="1"/>
    <xf numFmtId="43" fontId="4" fillId="0" borderId="10" xfId="1" applyFont="1" applyBorder="1" applyAlignment="1">
      <alignment horizontal="center" wrapText="1"/>
    </xf>
    <xf numFmtId="4" fontId="0" fillId="0" borderId="8" xfId="0" applyNumberFormat="1" applyBorder="1"/>
    <xf numFmtId="4" fontId="0" fillId="0" borderId="10" xfId="0" applyNumberFormat="1" applyBorder="1"/>
    <xf numFmtId="43" fontId="2" fillId="0" borderId="10" xfId="1" applyFont="1" applyBorder="1" applyAlignment="1">
      <alignment horizontal="center" wrapText="1"/>
    </xf>
    <xf numFmtId="4" fontId="1" fillId="0" borderId="8" xfId="0" applyNumberFormat="1" applyFont="1" applyBorder="1"/>
    <xf numFmtId="4" fontId="1" fillId="0" borderId="10" xfId="0" applyNumberFormat="1" applyFont="1" applyBorder="1"/>
    <xf numFmtId="43" fontId="2" fillId="0" borderId="11" xfId="1" applyFont="1" applyBorder="1" applyAlignment="1">
      <alignment horizontal="center" wrapText="1"/>
    </xf>
    <xf numFmtId="43" fontId="4" fillId="5" borderId="11" xfId="1" applyFont="1" applyFill="1" applyBorder="1" applyAlignment="1">
      <alignment horizontal="center"/>
    </xf>
    <xf numFmtId="43" fontId="2" fillId="0" borderId="11" xfId="1" applyFont="1" applyBorder="1" applyAlignment="1">
      <alignment horizontal="center"/>
    </xf>
    <xf numFmtId="43" fontId="4" fillId="5" borderId="11" xfId="1" applyFont="1" applyFill="1" applyBorder="1" applyAlignment="1">
      <alignment horizontal="center" wrapText="1"/>
    </xf>
    <xf numFmtId="43" fontId="2" fillId="5" borderId="11" xfId="1" applyFont="1" applyFill="1" applyBorder="1" applyAlignment="1">
      <alignment horizontal="center" wrapText="1"/>
    </xf>
    <xf numFmtId="43" fontId="2" fillId="0" borderId="3" xfId="1" applyFont="1" applyBorder="1" applyAlignment="1">
      <alignment horizontal="center" vertical="center" wrapText="1"/>
    </xf>
    <xf numFmtId="43" fontId="4" fillId="0" borderId="11" xfId="1" applyFont="1" applyBorder="1" applyAlignment="1">
      <alignment horizontal="center" wrapText="1"/>
    </xf>
    <xf numFmtId="3" fontId="4" fillId="0" borderId="11" xfId="0" applyNumberFormat="1" applyFont="1" applyBorder="1" applyAlignment="1">
      <alignment horizontal="center" wrapText="1"/>
    </xf>
    <xf numFmtId="164" fontId="2" fillId="2" borderId="11" xfId="0" applyNumberFormat="1" applyFont="1" applyFill="1" applyBorder="1" applyAlignment="1">
      <alignment horizontal="center" wrapText="1"/>
    </xf>
    <xf numFmtId="43" fontId="4" fillId="4" borderId="0" xfId="1" applyFont="1" applyFill="1"/>
    <xf numFmtId="43" fontId="1" fillId="0" borderId="8" xfId="1" applyFont="1" applyBorder="1" applyAlignment="1">
      <alignment horizontal="left" vertical="center" wrapText="1"/>
    </xf>
    <xf numFmtId="43" fontId="0" fillId="0" borderId="8" xfId="1" applyFont="1" applyBorder="1" applyAlignment="1">
      <alignment horizontal="left" vertical="center" wrapText="1" indent="2"/>
    </xf>
    <xf numFmtId="43" fontId="1" fillId="2" borderId="8" xfId="1" applyFont="1" applyFill="1" applyBorder="1" applyAlignment="1">
      <alignment horizontal="left" vertical="center" wrapText="1"/>
    </xf>
    <xf numFmtId="43" fontId="0" fillId="0" borderId="8" xfId="1" applyFont="1" applyBorder="1" applyAlignment="1">
      <alignment horizontal="left" vertical="center" wrapText="1"/>
    </xf>
    <xf numFmtId="43" fontId="1" fillId="2" borderId="9" xfId="1" applyFont="1" applyFill="1" applyBorder="1" applyAlignment="1">
      <alignment horizontal="left" vertical="center" wrapText="1"/>
    </xf>
    <xf numFmtId="43" fontId="0" fillId="0" borderId="2" xfId="1" applyFont="1" applyBorder="1"/>
    <xf numFmtId="43" fontId="1" fillId="3" borderId="0" xfId="1" applyFont="1" applyFill="1" applyAlignment="1">
      <alignment horizontal="left" vertical="center" wrapText="1"/>
    </xf>
    <xf numFmtId="43" fontId="1" fillId="0" borderId="0" xfId="1" applyFont="1"/>
    <xf numFmtId="43" fontId="2" fillId="0" borderId="0" xfId="1" applyFont="1"/>
    <xf numFmtId="43" fontId="4" fillId="0" borderId="0" xfId="1" applyFont="1"/>
    <xf numFmtId="0" fontId="4" fillId="0" borderId="8" xfId="0" applyFont="1" applyBorder="1"/>
    <xf numFmtId="43" fontId="4" fillId="5" borderId="8" xfId="1" applyFont="1" applyFill="1" applyBorder="1" applyAlignment="1">
      <alignment horizontal="center" wrapText="1"/>
    </xf>
    <xf numFmtId="0" fontId="4" fillId="6" borderId="0" xfId="0" applyFont="1" applyFill="1"/>
    <xf numFmtId="43" fontId="4" fillId="0" borderId="8" xfId="1" applyFont="1" applyFill="1" applyBorder="1" applyAlignment="1">
      <alignment horizontal="center" wrapText="1"/>
    </xf>
    <xf numFmtId="43" fontId="4" fillId="6" borderId="0" xfId="1" applyFont="1" applyFill="1"/>
    <xf numFmtId="43" fontId="2" fillId="0" borderId="8" xfId="0" applyNumberFormat="1" applyFont="1" applyBorder="1" applyAlignment="1">
      <alignment horizontal="center"/>
    </xf>
    <xf numFmtId="43" fontId="2" fillId="0" borderId="8" xfId="0" applyNumberFormat="1" applyFont="1" applyBorder="1"/>
    <xf numFmtId="4" fontId="4" fillId="0" borderId="0" xfId="0" applyNumberFormat="1" applyFont="1"/>
    <xf numFmtId="43" fontId="4" fillId="0" borderId="8" xfId="1" applyFont="1" applyBorder="1"/>
    <xf numFmtId="0" fontId="1" fillId="0" borderId="10" xfId="0" applyFont="1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 indent="2"/>
    </xf>
    <xf numFmtId="0" fontId="1" fillId="2" borderId="10" xfId="0" applyFont="1" applyFill="1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0" fillId="0" borderId="4" xfId="0" applyBorder="1"/>
    <xf numFmtId="43" fontId="2" fillId="0" borderId="12" xfId="1" applyFont="1" applyBorder="1" applyAlignment="1">
      <alignment wrapText="1"/>
    </xf>
    <xf numFmtId="43" fontId="0" fillId="0" borderId="8" xfId="1" applyFont="1" applyBorder="1"/>
    <xf numFmtId="43" fontId="1" fillId="3" borderId="8" xfId="1" applyFont="1" applyFill="1" applyBorder="1" applyAlignment="1">
      <alignment horizontal="left" vertical="center" wrapText="1"/>
    </xf>
    <xf numFmtId="43" fontId="1" fillId="0" borderId="8" xfId="1" applyFont="1" applyBorder="1"/>
    <xf numFmtId="4" fontId="0" fillId="0" borderId="11" xfId="0" applyNumberFormat="1" applyBorder="1"/>
    <xf numFmtId="43" fontId="1" fillId="0" borderId="11" xfId="1" applyFont="1" applyBorder="1" applyAlignment="1">
      <alignment horizontal="left" vertical="center" wrapText="1"/>
    </xf>
    <xf numFmtId="43" fontId="4" fillId="0" borderId="11" xfId="1" applyFont="1" applyBorder="1"/>
    <xf numFmtId="43" fontId="0" fillId="0" borderId="11" xfId="1" applyFont="1" applyBorder="1" applyAlignment="1">
      <alignment horizontal="left" vertical="center" wrapText="1" indent="2"/>
    </xf>
    <xf numFmtId="43" fontId="1" fillId="2" borderId="11" xfId="1" applyFont="1" applyFill="1" applyBorder="1" applyAlignment="1">
      <alignment horizontal="left" vertical="center" wrapText="1"/>
    </xf>
    <xf numFmtId="43" fontId="0" fillId="0" borderId="11" xfId="1" applyFont="1" applyBorder="1" applyAlignment="1">
      <alignment horizontal="left" vertical="center" wrapText="1"/>
    </xf>
    <xf numFmtId="43" fontId="1" fillId="2" borderId="13" xfId="1" applyFont="1" applyFill="1" applyBorder="1" applyAlignment="1">
      <alignment horizontal="left" vertical="center" wrapText="1"/>
    </xf>
    <xf numFmtId="43" fontId="0" fillId="0" borderId="13" xfId="1" applyFont="1" applyBorder="1"/>
    <xf numFmtId="43" fontId="1" fillId="3" borderId="0" xfId="1" applyFont="1" applyFill="1" applyBorder="1" applyAlignment="1">
      <alignment horizontal="left" vertical="center" wrapText="1"/>
    </xf>
    <xf numFmtId="43" fontId="1" fillId="0" borderId="0" xfId="1" applyFont="1" applyBorder="1"/>
    <xf numFmtId="43" fontId="0" fillId="0" borderId="0" xfId="1" applyFont="1" applyBorder="1"/>
    <xf numFmtId="0" fontId="2" fillId="0" borderId="0" xfId="0" applyFont="1" applyAlignment="1">
      <alignment horizontal="center" vertical="center" wrapText="1"/>
    </xf>
    <xf numFmtId="17" fontId="2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tmp"/><Relationship Id="rId1" Type="http://schemas.openxmlformats.org/officeDocument/2006/relationships/image" Target="../media/image1.tmp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tmp"/><Relationship Id="rId1" Type="http://schemas.openxmlformats.org/officeDocument/2006/relationships/image" Target="../media/image1.tm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514865</xdr:colOff>
      <xdr:row>1</xdr:row>
      <xdr:rowOff>9697</xdr:rowOff>
    </xdr:from>
    <xdr:to>
      <xdr:col>0</xdr:col>
      <xdr:colOff>1414731</xdr:colOff>
      <xdr:row>4</xdr:row>
      <xdr:rowOff>10847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514865" y="247822"/>
          <a:ext cx="899866" cy="6774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 MIN.</a:t>
          </a:r>
        </a:p>
        <a:p>
          <a:pPr algn="ctr"/>
          <a:r>
            <a:rPr lang="en-US" sz="1100">
              <a:solidFill>
                <a:sysClr val="windowText" lastClr="000000"/>
              </a:solidFill>
            </a:rPr>
            <a:t>(si</a:t>
          </a:r>
          <a:r>
            <a:rPr lang="en-US" sz="1100" baseline="0">
              <a:solidFill>
                <a:sysClr val="windowText" lastClr="000000"/>
              </a:solidFill>
            </a:rPr>
            <a:t> aplica)</a:t>
          </a:r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 editAs="oneCell">
    <xdr:from>
      <xdr:col>12</xdr:col>
      <xdr:colOff>133350</xdr:colOff>
      <xdr:row>0</xdr:row>
      <xdr:rowOff>0</xdr:rowOff>
    </xdr:from>
    <xdr:to>
      <xdr:col>13</xdr:col>
      <xdr:colOff>860426</xdr:colOff>
      <xdr:row>4</xdr:row>
      <xdr:rowOff>85725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4CC2BA7E-FA30-4F5F-810B-4C4BA4F23AFB}"/>
            </a:ext>
            <a:ext uri="{147F2762-F138-4A5C-976F-8EAC2B608ADB}">
              <a16:predDERef xmlns:a16="http://schemas.microsoft.com/office/drawing/2014/main" pre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801225" y="0"/>
          <a:ext cx="1828800" cy="885825"/>
        </a:xfrm>
        <a:prstGeom prst="rect">
          <a:avLst/>
        </a:prstGeom>
      </xdr:spPr>
    </xdr:pic>
    <xdr:clientData/>
  </xdr:twoCellAnchor>
  <xdr:twoCellAnchor editAs="oneCell">
    <xdr:from>
      <xdr:col>0</xdr:col>
      <xdr:colOff>490008</xdr:colOff>
      <xdr:row>0</xdr:row>
      <xdr:rowOff>52916</xdr:rowOff>
    </xdr:from>
    <xdr:to>
      <xdr:col>1</xdr:col>
      <xdr:colOff>282575</xdr:colOff>
      <xdr:row>4</xdr:row>
      <xdr:rowOff>176741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0DC5658-9E92-449D-819C-46D8348383CD}"/>
            </a:ext>
            <a:ext uri="{147F2762-F138-4A5C-976F-8EAC2B608ADB}">
              <a16:predDERef xmlns:a16="http://schemas.microsoft.com/office/drawing/2014/main" pred="{4CC2BA7E-FA30-4F5F-810B-4C4BA4F23A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90008" y="52916"/>
          <a:ext cx="2152650" cy="92815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514865</xdr:colOff>
      <xdr:row>1</xdr:row>
      <xdr:rowOff>9697</xdr:rowOff>
    </xdr:from>
    <xdr:to>
      <xdr:col>0</xdr:col>
      <xdr:colOff>1414731</xdr:colOff>
      <xdr:row>4</xdr:row>
      <xdr:rowOff>10847</xdr:rowOff>
    </xdr:to>
    <xdr:sp macro="" textlink="">
      <xdr:nvSpPr>
        <xdr:cNvPr id="2" name="Rectangle 2">
          <a:extLst>
            <a:ext uri="{FF2B5EF4-FFF2-40B4-BE49-F238E27FC236}">
              <a16:creationId xmlns:a16="http://schemas.microsoft.com/office/drawing/2014/main" id="{707A18FD-835C-42E4-8C38-13DF6AE62F1B}"/>
            </a:ext>
          </a:extLst>
        </xdr:cNvPr>
        <xdr:cNvSpPr/>
      </xdr:nvSpPr>
      <xdr:spPr>
        <a:xfrm>
          <a:off x="514865" y="209722"/>
          <a:ext cx="899866" cy="6012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 MIN.</a:t>
          </a:r>
        </a:p>
        <a:p>
          <a:pPr algn="ctr"/>
          <a:r>
            <a:rPr lang="en-US" sz="1100">
              <a:solidFill>
                <a:sysClr val="windowText" lastClr="000000"/>
              </a:solidFill>
            </a:rPr>
            <a:t>(si</a:t>
          </a:r>
          <a:r>
            <a:rPr lang="en-US" sz="1100" baseline="0">
              <a:solidFill>
                <a:sysClr val="windowText" lastClr="000000"/>
              </a:solidFill>
            </a:rPr>
            <a:t> aplica)</a:t>
          </a:r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 editAs="oneCell">
    <xdr:from>
      <xdr:col>12</xdr:col>
      <xdr:colOff>133350</xdr:colOff>
      <xdr:row>0</xdr:row>
      <xdr:rowOff>0</xdr:rowOff>
    </xdr:from>
    <xdr:to>
      <xdr:col>13</xdr:col>
      <xdr:colOff>860426</xdr:colOff>
      <xdr:row>4</xdr:row>
      <xdr:rowOff>85725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3173797-045A-4645-8808-86AF0CA9BA21}"/>
            </a:ext>
            <a:ext uri="{147F2762-F138-4A5C-976F-8EAC2B608ADB}">
              <a16:predDERef xmlns:a16="http://schemas.microsoft.com/office/drawing/2014/main" pre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811375" y="0"/>
          <a:ext cx="1822451" cy="885825"/>
        </a:xfrm>
        <a:prstGeom prst="rect">
          <a:avLst/>
        </a:prstGeom>
      </xdr:spPr>
    </xdr:pic>
    <xdr:clientData/>
  </xdr:twoCellAnchor>
  <xdr:twoCellAnchor editAs="oneCell">
    <xdr:from>
      <xdr:col>0</xdr:col>
      <xdr:colOff>490008</xdr:colOff>
      <xdr:row>0</xdr:row>
      <xdr:rowOff>52916</xdr:rowOff>
    </xdr:from>
    <xdr:to>
      <xdr:col>1</xdr:col>
      <xdr:colOff>282575</xdr:colOff>
      <xdr:row>4</xdr:row>
      <xdr:rowOff>176741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4884889B-4E50-477A-A661-F09AF122F8DA}"/>
            </a:ext>
            <a:ext uri="{147F2762-F138-4A5C-976F-8EAC2B608ADB}">
              <a16:predDERef xmlns:a16="http://schemas.microsoft.com/office/drawing/2014/main" pred="{4CC2BA7E-FA30-4F5F-810B-4C4BA4F23A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90008" y="52916"/>
          <a:ext cx="2154767" cy="9239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103"/>
  <sheetViews>
    <sheetView showGridLines="0" tabSelected="1" view="pageBreakPreview" topLeftCell="A36" zoomScale="85" zoomScaleNormal="90" zoomScaleSheetLayoutView="85" workbookViewId="0">
      <selection activeCell="A4" sqref="A4:O4"/>
    </sheetView>
  </sheetViews>
  <sheetFormatPr baseColWidth="10" defaultColWidth="9.140625" defaultRowHeight="15.75" x14ac:dyDescent="0.25"/>
  <cols>
    <col min="1" max="1" width="35.42578125" style="4" customWidth="1"/>
    <col min="2" max="2" width="18.42578125" style="67" bestFit="1" customWidth="1"/>
    <col min="3" max="3" width="18.42578125" style="67" customWidth="1"/>
    <col min="4" max="4" width="16.42578125" style="4" customWidth="1"/>
    <col min="5" max="5" width="15.7109375" style="4" customWidth="1"/>
    <col min="6" max="8" width="16" style="4" bestFit="1" customWidth="1"/>
    <col min="9" max="9" width="15.7109375" style="4" customWidth="1"/>
    <col min="10" max="10" width="16.7109375" style="4" customWidth="1"/>
    <col min="11" max="11" width="17.42578125" style="4" customWidth="1"/>
    <col min="12" max="12" width="16.85546875" style="4" customWidth="1"/>
    <col min="13" max="13" width="16.42578125" style="4" customWidth="1"/>
    <col min="14" max="14" width="19.140625" style="4" customWidth="1"/>
    <col min="15" max="15" width="15.28515625" style="4" bestFit="1" customWidth="1"/>
    <col min="16" max="16" width="17.5703125" style="4" bestFit="1" customWidth="1"/>
    <col min="17" max="17" width="16.85546875" style="4" bestFit="1" customWidth="1"/>
    <col min="18" max="18" width="12.7109375" style="4" bestFit="1" customWidth="1"/>
    <col min="19" max="16384" width="9.140625" style="4"/>
  </cols>
  <sheetData>
    <row r="1" spans="1:18" x14ac:dyDescent="0.25">
      <c r="A1" s="98" t="s">
        <v>0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</row>
    <row r="2" spans="1:18" x14ac:dyDescent="0.25">
      <c r="A2" s="98" t="s">
        <v>1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</row>
    <row r="3" spans="1:18" x14ac:dyDescent="0.25">
      <c r="A3" s="99">
        <v>45352</v>
      </c>
      <c r="B3" s="99"/>
      <c r="C3" s="99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</row>
    <row r="4" spans="1:18" x14ac:dyDescent="0.25">
      <c r="A4" s="98" t="s">
        <v>102</v>
      </c>
      <c r="B4" s="98"/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</row>
    <row r="5" spans="1:18" x14ac:dyDescent="0.25">
      <c r="A5" s="100" t="s">
        <v>2</v>
      </c>
      <c r="B5" s="100"/>
      <c r="C5" s="100"/>
      <c r="D5" s="100"/>
      <c r="E5" s="100"/>
      <c r="F5" s="100"/>
      <c r="G5" s="100"/>
      <c r="H5" s="100"/>
      <c r="I5" s="100"/>
      <c r="J5" s="100"/>
      <c r="K5" s="100"/>
      <c r="L5" s="100"/>
      <c r="M5" s="100"/>
      <c r="N5" s="100"/>
      <c r="O5" s="100"/>
    </row>
    <row r="6" spans="1:18" x14ac:dyDescent="0.25">
      <c r="A6" s="5"/>
      <c r="B6" s="57"/>
      <c r="C6" s="57"/>
      <c r="D6" s="30" t="s">
        <v>81</v>
      </c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5"/>
    </row>
    <row r="7" spans="1:18" ht="31.5" x14ac:dyDescent="0.25">
      <c r="A7" s="1" t="s">
        <v>3</v>
      </c>
      <c r="B7" s="14" t="s">
        <v>107</v>
      </c>
      <c r="C7" s="14" t="s">
        <v>108</v>
      </c>
      <c r="D7" s="14" t="s">
        <v>82</v>
      </c>
      <c r="E7" s="14" t="s">
        <v>83</v>
      </c>
      <c r="F7" s="14" t="s">
        <v>84</v>
      </c>
      <c r="G7" s="14" t="s">
        <v>85</v>
      </c>
      <c r="H7" s="14" t="s">
        <v>86</v>
      </c>
      <c r="I7" s="14" t="s">
        <v>87</v>
      </c>
      <c r="J7" s="14" t="s">
        <v>88</v>
      </c>
      <c r="K7" s="14" t="s">
        <v>89</v>
      </c>
      <c r="L7" s="14" t="s">
        <v>90</v>
      </c>
      <c r="M7" s="14" t="s">
        <v>91</v>
      </c>
      <c r="N7" s="14" t="s">
        <v>92</v>
      </c>
      <c r="O7" s="14" t="s">
        <v>93</v>
      </c>
      <c r="P7" s="14" t="s">
        <v>94</v>
      </c>
    </row>
    <row r="8" spans="1:18" x14ac:dyDescent="0.25">
      <c r="A8" s="77" t="s">
        <v>4</v>
      </c>
      <c r="B8" s="58">
        <f>+B9+B15+B25+B51</f>
        <v>367852784</v>
      </c>
      <c r="C8" s="58"/>
      <c r="D8" s="58">
        <f>+D9+D15</f>
        <v>9125740.4900000002</v>
      </c>
      <c r="E8" s="23">
        <f>+E9+E15+E25</f>
        <v>9403985.1099999994</v>
      </c>
      <c r="F8" s="23">
        <f>+F9+F15+F25+E51</f>
        <v>15322938.649999999</v>
      </c>
      <c r="G8" s="23"/>
      <c r="H8" s="23"/>
      <c r="I8" s="23"/>
      <c r="J8" s="23"/>
      <c r="K8" s="23"/>
      <c r="L8" s="23"/>
      <c r="M8" s="23"/>
      <c r="N8" s="23"/>
      <c r="O8" s="23"/>
      <c r="P8" s="23">
        <f>SUM(D8:O8)</f>
        <v>33852664.25</v>
      </c>
      <c r="R8" s="13"/>
    </row>
    <row r="9" spans="1:18" ht="30" x14ac:dyDescent="0.25">
      <c r="A9" s="77" t="s">
        <v>6</v>
      </c>
      <c r="B9" s="58">
        <f>+B10+B11+B12+B14</f>
        <v>129783790</v>
      </c>
      <c r="C9" s="58"/>
      <c r="D9" s="43">
        <f>+D10+D11+D14</f>
        <v>8049736.9199999999</v>
      </c>
      <c r="E9" s="23">
        <f>+E10+E11+E14</f>
        <v>8258434.5</v>
      </c>
      <c r="F9" s="23">
        <f>+F10+F11+F14</f>
        <v>8206813.4500000002</v>
      </c>
      <c r="G9" s="23"/>
      <c r="H9" s="23"/>
      <c r="I9" s="23"/>
      <c r="J9" s="23"/>
      <c r="K9" s="23"/>
      <c r="L9" s="23"/>
      <c r="M9" s="46"/>
      <c r="N9" s="46"/>
      <c r="O9" s="23"/>
      <c r="P9" s="23">
        <f t="shared" ref="P9:P72" si="0">SUM(D9:O9)</f>
        <v>24514984.870000001</v>
      </c>
    </row>
    <row r="10" spans="1:18" x14ac:dyDescent="0.25">
      <c r="A10" s="78" t="s">
        <v>7</v>
      </c>
      <c r="B10" s="43">
        <v>88523142.200000003</v>
      </c>
      <c r="C10" s="43"/>
      <c r="D10" s="43">
        <v>6546000</v>
      </c>
      <c r="E10" s="43">
        <v>6760596.2199999997</v>
      </c>
      <c r="F10" s="22">
        <v>6668681.1200000001</v>
      </c>
      <c r="G10" s="22"/>
      <c r="H10" s="22"/>
      <c r="I10" s="22"/>
      <c r="J10" s="22"/>
      <c r="K10" s="43"/>
      <c r="L10" s="22"/>
      <c r="M10" s="43"/>
      <c r="N10" s="43"/>
      <c r="O10" s="43"/>
      <c r="P10" s="23">
        <f t="shared" si="0"/>
        <v>19975277.34</v>
      </c>
    </row>
    <row r="11" spans="1:18" x14ac:dyDescent="0.25">
      <c r="A11" s="78" t="s">
        <v>8</v>
      </c>
      <c r="B11" s="43">
        <v>27990000</v>
      </c>
      <c r="C11" s="43"/>
      <c r="D11" s="43">
        <v>511000</v>
      </c>
      <c r="E11" s="43">
        <v>511000</v>
      </c>
      <c r="F11" s="22">
        <v>536721.05000000005</v>
      </c>
      <c r="G11" s="26"/>
      <c r="H11" s="22"/>
      <c r="I11" s="22"/>
      <c r="J11" s="22"/>
      <c r="K11" s="43"/>
      <c r="L11" s="43"/>
      <c r="M11" s="43"/>
      <c r="N11" s="43"/>
      <c r="O11" s="43"/>
      <c r="P11" s="23">
        <f t="shared" si="0"/>
        <v>1558721.05</v>
      </c>
    </row>
    <row r="12" spans="1:18" ht="30" x14ac:dyDescent="0.25">
      <c r="A12" s="78" t="s">
        <v>9</v>
      </c>
      <c r="B12" s="43">
        <v>50000</v>
      </c>
      <c r="C12" s="43"/>
      <c r="D12" s="22"/>
      <c r="E12" s="22"/>
      <c r="F12" s="22"/>
      <c r="G12" s="23"/>
      <c r="H12" s="22"/>
      <c r="I12" s="23"/>
      <c r="J12" s="22"/>
      <c r="K12" s="23"/>
      <c r="L12" s="23"/>
      <c r="M12" s="23"/>
      <c r="N12" s="23"/>
      <c r="O12" s="23"/>
      <c r="P12" s="23">
        <f t="shared" si="0"/>
        <v>0</v>
      </c>
    </row>
    <row r="13" spans="1:18" ht="32.25" customHeight="1" x14ac:dyDescent="0.25">
      <c r="A13" s="78" t="s">
        <v>10</v>
      </c>
      <c r="B13" s="59"/>
      <c r="C13" s="59"/>
      <c r="D13" s="22"/>
      <c r="E13" s="22"/>
      <c r="F13" s="22"/>
      <c r="G13" s="23"/>
      <c r="H13" s="22"/>
      <c r="I13" s="23"/>
      <c r="J13" s="22"/>
      <c r="K13" s="23"/>
      <c r="L13" s="23"/>
      <c r="M13" s="23"/>
      <c r="N13" s="23"/>
      <c r="O13" s="23"/>
      <c r="P13" s="23">
        <f t="shared" si="0"/>
        <v>0</v>
      </c>
    </row>
    <row r="14" spans="1:18" ht="27" customHeight="1" x14ac:dyDescent="0.25">
      <c r="A14" s="78" t="s">
        <v>11</v>
      </c>
      <c r="B14" s="43">
        <v>13220647.800000001</v>
      </c>
      <c r="C14" s="43"/>
      <c r="D14" s="43">
        <v>992736.92</v>
      </c>
      <c r="E14" s="43">
        <v>986838.28</v>
      </c>
      <c r="F14" s="22">
        <v>1001411.28</v>
      </c>
      <c r="G14" s="26"/>
      <c r="H14" s="22"/>
      <c r="I14" s="22"/>
      <c r="J14" s="22"/>
      <c r="K14" s="43"/>
      <c r="L14" s="43"/>
      <c r="M14" s="43"/>
      <c r="N14" s="43"/>
      <c r="O14" s="43"/>
      <c r="P14" s="23">
        <f t="shared" si="0"/>
        <v>2980986.4800000004</v>
      </c>
    </row>
    <row r="15" spans="1:18" x14ac:dyDescent="0.25">
      <c r="A15" s="77" t="s">
        <v>12</v>
      </c>
      <c r="B15" s="58">
        <f>+B16+B17+B18+B19+B20+B21+B22+B23+B24</f>
        <v>193434758.59999999</v>
      </c>
      <c r="C15" s="58"/>
      <c r="D15" s="46">
        <f>+D16+D20+D21</f>
        <v>1076003.5699999998</v>
      </c>
      <c r="E15" s="23">
        <f>+E16+E17+E20+E21+E22+E24</f>
        <v>1067917.24</v>
      </c>
      <c r="F15" s="23">
        <f>+F16+F17+F18+F19+F20+F21+F22+F23+F24</f>
        <v>2638041.15</v>
      </c>
      <c r="G15" s="23"/>
      <c r="H15" s="23"/>
      <c r="I15" s="23"/>
      <c r="J15" s="23"/>
      <c r="K15" s="23"/>
      <c r="L15" s="23"/>
      <c r="M15" s="23"/>
      <c r="N15" s="23"/>
      <c r="O15" s="23"/>
      <c r="P15" s="23">
        <f t="shared" si="0"/>
        <v>4781961.959999999</v>
      </c>
    </row>
    <row r="16" spans="1:18" x14ac:dyDescent="0.25">
      <c r="A16" s="78" t="s">
        <v>13</v>
      </c>
      <c r="B16" s="43">
        <v>6085500</v>
      </c>
      <c r="C16" s="43"/>
      <c r="D16" s="43">
        <v>396010.79</v>
      </c>
      <c r="E16" s="43">
        <v>408332.82</v>
      </c>
      <c r="F16" s="22">
        <v>47791.15</v>
      </c>
      <c r="G16" s="22"/>
      <c r="H16" s="22"/>
      <c r="I16" s="22"/>
      <c r="J16" s="43"/>
      <c r="K16" s="43"/>
      <c r="L16" s="43"/>
      <c r="M16" s="43"/>
      <c r="N16" s="43"/>
      <c r="O16" s="43"/>
      <c r="P16" s="23">
        <f t="shared" si="0"/>
        <v>852134.76</v>
      </c>
    </row>
    <row r="17" spans="1:17" s="70" customFormat="1" ht="30" x14ac:dyDescent="0.25">
      <c r="A17" s="78" t="s">
        <v>14</v>
      </c>
      <c r="B17" s="43">
        <v>159207700.59999999</v>
      </c>
      <c r="C17" s="43"/>
      <c r="D17" s="71"/>
      <c r="E17" s="43">
        <v>30895.94</v>
      </c>
      <c r="F17" s="71">
        <v>50014.3</v>
      </c>
      <c r="G17" s="71"/>
      <c r="H17" s="71"/>
      <c r="I17" s="71"/>
      <c r="J17" s="71"/>
      <c r="K17" s="43"/>
      <c r="L17" s="43"/>
      <c r="M17" s="43"/>
      <c r="N17" s="43"/>
      <c r="O17" s="43"/>
      <c r="P17" s="23">
        <f t="shared" si="0"/>
        <v>80910.240000000005</v>
      </c>
      <c r="Q17" s="72"/>
    </row>
    <row r="18" spans="1:17" x14ac:dyDescent="0.25">
      <c r="A18" s="78" t="s">
        <v>15</v>
      </c>
      <c r="B18" s="43">
        <v>2700000</v>
      </c>
      <c r="C18" s="43"/>
      <c r="D18" s="23"/>
      <c r="E18" s="23"/>
      <c r="F18" s="26">
        <v>490182.5</v>
      </c>
      <c r="G18" s="23"/>
      <c r="H18" s="22"/>
      <c r="I18" s="22"/>
      <c r="J18" s="22"/>
      <c r="K18" s="43"/>
      <c r="L18" s="43"/>
      <c r="M18" s="43"/>
      <c r="N18" s="69"/>
      <c r="O18" s="43"/>
      <c r="P18" s="23">
        <f t="shared" si="0"/>
        <v>490182.5</v>
      </c>
      <c r="Q18" s="67"/>
    </row>
    <row r="19" spans="1:17" ht="30.75" customHeight="1" x14ac:dyDescent="0.25">
      <c r="A19" s="78" t="s">
        <v>16</v>
      </c>
      <c r="B19" s="43">
        <v>450000</v>
      </c>
      <c r="C19" s="43"/>
      <c r="D19" s="23"/>
      <c r="E19" s="23"/>
      <c r="F19" s="22">
        <v>100000</v>
      </c>
      <c r="G19" s="26"/>
      <c r="H19" s="22"/>
      <c r="I19" s="22"/>
      <c r="J19" s="22"/>
      <c r="K19" s="23"/>
      <c r="L19" s="23"/>
      <c r="M19" s="43"/>
      <c r="N19" s="69"/>
      <c r="O19" s="43"/>
      <c r="P19" s="23">
        <f t="shared" si="0"/>
        <v>100000</v>
      </c>
      <c r="Q19" s="13"/>
    </row>
    <row r="20" spans="1:17" x14ac:dyDescent="0.25">
      <c r="A20" s="78" t="s">
        <v>17</v>
      </c>
      <c r="B20" s="43">
        <v>6535241</v>
      </c>
      <c r="C20" s="43"/>
      <c r="D20" s="43">
        <v>364674.15</v>
      </c>
      <c r="E20" s="43">
        <v>59000</v>
      </c>
      <c r="F20" s="22">
        <v>733430.53</v>
      </c>
      <c r="G20" s="26"/>
      <c r="H20" s="22"/>
      <c r="I20" s="22"/>
      <c r="J20" s="22"/>
      <c r="K20" s="43"/>
      <c r="L20" s="22"/>
      <c r="M20" s="43"/>
      <c r="N20" s="43"/>
      <c r="O20" s="43"/>
      <c r="P20" s="23">
        <f t="shared" si="0"/>
        <v>1157104.6800000002</v>
      </c>
    </row>
    <row r="21" spans="1:17" x14ac:dyDescent="0.25">
      <c r="A21" s="78" t="s">
        <v>18</v>
      </c>
      <c r="B21" s="43">
        <v>5840396</v>
      </c>
      <c r="C21" s="43"/>
      <c r="D21" s="43">
        <v>315318.63</v>
      </c>
      <c r="E21" s="43">
        <v>308481.78000000003</v>
      </c>
      <c r="F21" s="22">
        <v>300277.56</v>
      </c>
      <c r="G21" s="26"/>
      <c r="H21" s="22"/>
      <c r="I21" s="22"/>
      <c r="J21" s="22"/>
      <c r="K21" s="43"/>
      <c r="L21" s="43"/>
      <c r="M21" s="43"/>
      <c r="N21" s="43"/>
      <c r="O21" s="43"/>
      <c r="P21" s="23">
        <f t="shared" si="0"/>
        <v>924077.97</v>
      </c>
      <c r="Q21" s="75"/>
    </row>
    <row r="22" spans="1:17" ht="60" x14ac:dyDescent="0.25">
      <c r="A22" s="78" t="s">
        <v>19</v>
      </c>
      <c r="B22" s="43">
        <v>4012000</v>
      </c>
      <c r="C22" s="43"/>
      <c r="D22" s="23"/>
      <c r="E22" s="43">
        <v>94472.7</v>
      </c>
      <c r="F22" s="22">
        <v>67405.55</v>
      </c>
      <c r="G22" s="26"/>
      <c r="H22" s="22"/>
      <c r="I22" s="22"/>
      <c r="J22" s="22"/>
      <c r="K22" s="43"/>
      <c r="L22" s="43"/>
      <c r="M22" s="43"/>
      <c r="N22" s="43"/>
      <c r="O22" s="43"/>
      <c r="P22" s="23">
        <f t="shared" si="0"/>
        <v>161878.25</v>
      </c>
    </row>
    <row r="23" spans="1:17" ht="40.5" customHeight="1" x14ac:dyDescent="0.25">
      <c r="A23" s="78" t="s">
        <v>20</v>
      </c>
      <c r="B23" s="43">
        <v>1326304</v>
      </c>
      <c r="C23" s="87"/>
      <c r="D23" s="54"/>
      <c r="E23" s="22"/>
      <c r="F23" s="22">
        <v>24585.66</v>
      </c>
      <c r="G23" s="26"/>
      <c r="H23" s="22"/>
      <c r="I23" s="22"/>
      <c r="J23" s="22"/>
      <c r="K23" s="43"/>
      <c r="L23" s="43"/>
      <c r="M23" s="43"/>
      <c r="N23" s="43"/>
      <c r="O23" s="43"/>
      <c r="P23" s="23">
        <f t="shared" si="0"/>
        <v>24585.66</v>
      </c>
    </row>
    <row r="24" spans="1:17" ht="30" x14ac:dyDescent="0.25">
      <c r="A24" s="78" t="s">
        <v>21</v>
      </c>
      <c r="B24" s="43">
        <v>7277617</v>
      </c>
      <c r="C24" s="87"/>
      <c r="D24" s="54"/>
      <c r="E24" s="43">
        <v>166734</v>
      </c>
      <c r="F24" s="22">
        <v>824353.9</v>
      </c>
      <c r="G24" s="26"/>
      <c r="H24" s="22"/>
      <c r="I24" s="22"/>
      <c r="J24" s="22"/>
      <c r="K24" s="43"/>
      <c r="L24" s="43"/>
      <c r="M24" s="43"/>
      <c r="N24" s="43"/>
      <c r="O24" s="43"/>
      <c r="P24" s="23">
        <f t="shared" si="0"/>
        <v>991087.9</v>
      </c>
    </row>
    <row r="25" spans="1:17" x14ac:dyDescent="0.25">
      <c r="A25" s="77" t="s">
        <v>22</v>
      </c>
      <c r="B25" s="58">
        <f>+B26+B27+B28+B29+B30+B31+B32+B34</f>
        <v>29727136</v>
      </c>
      <c r="C25" s="88"/>
      <c r="D25" s="48"/>
      <c r="E25" s="23">
        <f>+E26+E30+E32+E34</f>
        <v>77633.37</v>
      </c>
      <c r="F25" s="23">
        <f>+F26+F27+F28+F29+F30+F31+F32+F33+F34</f>
        <v>4394996.03</v>
      </c>
      <c r="G25" s="73"/>
      <c r="H25" s="23"/>
      <c r="I25" s="74"/>
      <c r="J25" s="23"/>
      <c r="K25" s="23"/>
      <c r="L25" s="46"/>
      <c r="M25" s="23"/>
      <c r="N25" s="23"/>
      <c r="O25" s="23"/>
      <c r="P25" s="23">
        <f t="shared" si="0"/>
        <v>4472629.4000000004</v>
      </c>
    </row>
    <row r="26" spans="1:17" ht="30" x14ac:dyDescent="0.25">
      <c r="A26" s="78" t="s">
        <v>23</v>
      </c>
      <c r="B26" s="43">
        <v>455808</v>
      </c>
      <c r="C26" s="87"/>
      <c r="D26" s="48"/>
      <c r="E26" s="43">
        <v>4260</v>
      </c>
      <c r="F26" s="26">
        <v>60813.24</v>
      </c>
      <c r="G26" s="26"/>
      <c r="H26" s="22"/>
      <c r="I26" s="22"/>
      <c r="J26" s="22"/>
      <c r="K26" s="43"/>
      <c r="L26" s="43"/>
      <c r="M26" s="43"/>
      <c r="N26" s="23"/>
      <c r="O26" s="43"/>
      <c r="P26" s="23">
        <f t="shared" si="0"/>
        <v>65073.24</v>
      </c>
    </row>
    <row r="27" spans="1:17" x14ac:dyDescent="0.25">
      <c r="A27" s="78" t="s">
        <v>24</v>
      </c>
      <c r="B27" s="43">
        <v>468372</v>
      </c>
      <c r="C27" s="87"/>
      <c r="D27" s="48"/>
      <c r="E27" s="23"/>
      <c r="F27" s="23"/>
      <c r="G27" s="29"/>
      <c r="H27" s="22"/>
      <c r="I27" s="22"/>
      <c r="J27" s="22"/>
      <c r="K27" s="23"/>
      <c r="L27" s="43"/>
      <c r="M27" s="23"/>
      <c r="N27" s="23"/>
      <c r="O27" s="23"/>
      <c r="P27" s="23">
        <f t="shared" si="0"/>
        <v>0</v>
      </c>
    </row>
    <row r="28" spans="1:17" ht="30" x14ac:dyDescent="0.25">
      <c r="A28" s="78" t="s">
        <v>25</v>
      </c>
      <c r="B28" s="43">
        <v>251102</v>
      </c>
      <c r="C28" s="87"/>
      <c r="D28" s="48"/>
      <c r="E28" s="23"/>
      <c r="F28" s="26">
        <v>73401.78</v>
      </c>
      <c r="G28" s="22"/>
      <c r="H28" s="22"/>
      <c r="I28" s="22"/>
      <c r="J28" s="22"/>
      <c r="K28" s="23"/>
      <c r="L28" s="43"/>
      <c r="M28" s="43"/>
      <c r="N28" s="23"/>
      <c r="O28" s="43"/>
      <c r="P28" s="23">
        <f t="shared" si="0"/>
        <v>73401.78</v>
      </c>
    </row>
    <row r="29" spans="1:17" ht="30.75" customHeight="1" x14ac:dyDescent="0.25">
      <c r="A29" s="78" t="s">
        <v>26</v>
      </c>
      <c r="B29" s="43">
        <v>12000</v>
      </c>
      <c r="C29" s="87"/>
      <c r="D29" s="48"/>
      <c r="E29" s="23"/>
      <c r="F29" s="26">
        <v>1652</v>
      </c>
      <c r="G29" s="23"/>
      <c r="H29" s="22"/>
      <c r="I29" s="22"/>
      <c r="J29" s="22"/>
      <c r="K29" s="23"/>
      <c r="L29" s="43"/>
      <c r="M29" s="23"/>
      <c r="N29" s="23"/>
      <c r="O29" s="23"/>
      <c r="P29" s="23">
        <f t="shared" si="0"/>
        <v>1652</v>
      </c>
    </row>
    <row r="30" spans="1:17" ht="30" x14ac:dyDescent="0.25">
      <c r="A30" s="78" t="s">
        <v>27</v>
      </c>
      <c r="B30" s="43">
        <v>540000</v>
      </c>
      <c r="C30" s="87"/>
      <c r="D30" s="48"/>
      <c r="E30" s="43">
        <v>45025.87</v>
      </c>
      <c r="F30" s="26">
        <v>46127.76</v>
      </c>
      <c r="G30" s="23"/>
      <c r="H30" s="22"/>
      <c r="I30" s="68"/>
      <c r="J30" s="22"/>
      <c r="K30" s="23"/>
      <c r="L30" s="23"/>
      <c r="M30" s="23"/>
      <c r="N30" s="43"/>
      <c r="O30" s="23"/>
      <c r="P30" s="23">
        <f t="shared" si="0"/>
        <v>91153.63</v>
      </c>
    </row>
    <row r="31" spans="1:17" ht="30" x14ac:dyDescent="0.25">
      <c r="A31" s="78" t="s">
        <v>28</v>
      </c>
      <c r="B31" s="43">
        <v>3040</v>
      </c>
      <c r="C31" s="87"/>
      <c r="D31" s="48"/>
      <c r="E31" s="23"/>
      <c r="F31" s="26">
        <v>1507.96</v>
      </c>
      <c r="G31" s="23"/>
      <c r="H31" s="22"/>
      <c r="I31" s="22"/>
      <c r="J31" s="22"/>
      <c r="K31" s="23"/>
      <c r="L31" s="43"/>
      <c r="M31" s="23"/>
      <c r="N31" s="22"/>
      <c r="O31" s="23"/>
      <c r="P31" s="23">
        <f t="shared" si="0"/>
        <v>1507.96</v>
      </c>
    </row>
    <row r="32" spans="1:17" ht="43.5" customHeight="1" x14ac:dyDescent="0.25">
      <c r="A32" s="78" t="s">
        <v>29</v>
      </c>
      <c r="B32" s="43">
        <v>6274320</v>
      </c>
      <c r="C32" s="87"/>
      <c r="D32" s="48"/>
      <c r="E32" s="43">
        <v>20323.5</v>
      </c>
      <c r="F32" s="26">
        <v>3949710</v>
      </c>
      <c r="G32" s="23"/>
      <c r="H32" s="22"/>
      <c r="I32" s="22"/>
      <c r="J32" s="22"/>
      <c r="K32" s="43"/>
      <c r="L32" s="43"/>
      <c r="M32" s="43"/>
      <c r="N32" s="43"/>
      <c r="O32" s="43"/>
      <c r="P32" s="23">
        <f t="shared" si="0"/>
        <v>3970033.5</v>
      </c>
    </row>
    <row r="33" spans="1:16" ht="56.25" customHeight="1" x14ac:dyDescent="0.25">
      <c r="A33" s="78" t="s">
        <v>30</v>
      </c>
      <c r="B33" s="76"/>
      <c r="C33" s="89"/>
      <c r="D33" s="48"/>
      <c r="E33" s="23"/>
      <c r="F33" s="23"/>
      <c r="G33" s="23"/>
      <c r="H33" s="23"/>
      <c r="I33" s="22"/>
      <c r="J33" s="22"/>
      <c r="K33" s="23"/>
      <c r="L33" s="23"/>
      <c r="M33" s="23"/>
      <c r="N33" s="22"/>
      <c r="O33" s="23"/>
      <c r="P33" s="23">
        <f t="shared" si="0"/>
        <v>0</v>
      </c>
    </row>
    <row r="34" spans="1:16" ht="30.75" customHeight="1" x14ac:dyDescent="0.25">
      <c r="A34" s="78" t="s">
        <v>31</v>
      </c>
      <c r="B34" s="43">
        <v>21722494</v>
      </c>
      <c r="C34" s="87"/>
      <c r="D34" s="48"/>
      <c r="E34" s="43">
        <v>8024</v>
      </c>
      <c r="F34" s="26">
        <v>261783.29</v>
      </c>
      <c r="G34" s="22"/>
      <c r="H34" s="26"/>
      <c r="I34" s="22"/>
      <c r="J34" s="22"/>
      <c r="K34" s="43"/>
      <c r="L34" s="43"/>
      <c r="M34" s="43"/>
      <c r="N34" s="43"/>
      <c r="O34" s="43"/>
      <c r="P34" s="23">
        <f t="shared" si="0"/>
        <v>269807.29000000004</v>
      </c>
    </row>
    <row r="35" spans="1:16" x14ac:dyDescent="0.25">
      <c r="A35" s="77" t="s">
        <v>32</v>
      </c>
      <c r="B35" s="58"/>
      <c r="C35" s="88"/>
      <c r="D35" s="48"/>
      <c r="E35" s="23"/>
      <c r="F35" s="23"/>
      <c r="G35" s="23"/>
      <c r="H35" s="23"/>
      <c r="I35" s="23"/>
      <c r="J35" s="23"/>
      <c r="K35" s="23"/>
      <c r="L35" s="23"/>
      <c r="M35" s="23"/>
      <c r="N35" s="22"/>
      <c r="O35" s="23"/>
      <c r="P35" s="23">
        <f t="shared" si="0"/>
        <v>0</v>
      </c>
    </row>
    <row r="36" spans="1:16" ht="30" x14ac:dyDescent="0.25">
      <c r="A36" s="78" t="s">
        <v>33</v>
      </c>
      <c r="B36" s="59"/>
      <c r="C36" s="90"/>
      <c r="D36" s="48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>
        <f t="shared" si="0"/>
        <v>0</v>
      </c>
    </row>
    <row r="37" spans="1:16" ht="45" x14ac:dyDescent="0.25">
      <c r="A37" s="78" t="s">
        <v>34</v>
      </c>
      <c r="B37" s="59"/>
      <c r="C37" s="90"/>
      <c r="D37" s="48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>
        <f t="shared" si="0"/>
        <v>0</v>
      </c>
    </row>
    <row r="38" spans="1:16" ht="45" x14ac:dyDescent="0.25">
      <c r="A38" s="78" t="s">
        <v>35</v>
      </c>
      <c r="B38" s="59"/>
      <c r="C38" s="90"/>
      <c r="D38" s="48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>
        <f t="shared" si="0"/>
        <v>0</v>
      </c>
    </row>
    <row r="39" spans="1:16" ht="45" x14ac:dyDescent="0.25">
      <c r="A39" s="78" t="s">
        <v>36</v>
      </c>
      <c r="B39" s="59"/>
      <c r="C39" s="90"/>
      <c r="D39" s="48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>
        <f t="shared" si="0"/>
        <v>0</v>
      </c>
    </row>
    <row r="40" spans="1:16" ht="45" x14ac:dyDescent="0.25">
      <c r="A40" s="78" t="s">
        <v>37</v>
      </c>
      <c r="B40" s="59"/>
      <c r="C40" s="90"/>
      <c r="D40" s="48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>
        <f t="shared" si="0"/>
        <v>0</v>
      </c>
    </row>
    <row r="41" spans="1:16" ht="30" x14ac:dyDescent="0.25">
      <c r="A41" s="78" t="s">
        <v>38</v>
      </c>
      <c r="B41" s="59"/>
      <c r="C41" s="90"/>
      <c r="D41" s="48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>
        <f t="shared" si="0"/>
        <v>0</v>
      </c>
    </row>
    <row r="42" spans="1:16" ht="45" x14ac:dyDescent="0.25">
      <c r="A42" s="78" t="s">
        <v>39</v>
      </c>
      <c r="B42" s="59"/>
      <c r="C42" s="90"/>
      <c r="D42" s="48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>
        <f t="shared" si="0"/>
        <v>0</v>
      </c>
    </row>
    <row r="43" spans="1:16" x14ac:dyDescent="0.25">
      <c r="A43" s="77" t="s">
        <v>40</v>
      </c>
      <c r="B43" s="58"/>
      <c r="C43" s="88"/>
      <c r="D43" s="48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>
        <f t="shared" si="0"/>
        <v>0</v>
      </c>
    </row>
    <row r="44" spans="1:16" ht="30" x14ac:dyDescent="0.25">
      <c r="A44" s="78" t="s">
        <v>41</v>
      </c>
      <c r="B44" s="59"/>
      <c r="C44" s="90"/>
      <c r="D44" s="48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>
        <f t="shared" si="0"/>
        <v>0</v>
      </c>
    </row>
    <row r="45" spans="1:16" ht="45" x14ac:dyDescent="0.25">
      <c r="A45" s="78" t="s">
        <v>42</v>
      </c>
      <c r="B45" s="59"/>
      <c r="C45" s="90"/>
      <c r="D45" s="48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>
        <f t="shared" si="0"/>
        <v>0</v>
      </c>
    </row>
    <row r="46" spans="1:16" ht="45" x14ac:dyDescent="0.25">
      <c r="A46" s="78" t="s">
        <v>43</v>
      </c>
      <c r="B46" s="59"/>
      <c r="C46" s="90"/>
      <c r="D46" s="48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>
        <f t="shared" si="0"/>
        <v>0</v>
      </c>
    </row>
    <row r="47" spans="1:16" ht="45" x14ac:dyDescent="0.25">
      <c r="A47" s="78" t="s">
        <v>44</v>
      </c>
      <c r="B47" s="59"/>
      <c r="C47" s="90"/>
      <c r="D47" s="48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>
        <f t="shared" si="0"/>
        <v>0</v>
      </c>
    </row>
    <row r="48" spans="1:16" ht="45" x14ac:dyDescent="0.25">
      <c r="A48" s="78" t="s">
        <v>45</v>
      </c>
      <c r="B48" s="59"/>
      <c r="C48" s="90"/>
      <c r="D48" s="48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>
        <f t="shared" si="0"/>
        <v>0</v>
      </c>
    </row>
    <row r="49" spans="1:16" ht="30" x14ac:dyDescent="0.25">
      <c r="A49" s="78" t="s">
        <v>46</v>
      </c>
      <c r="B49" s="59"/>
      <c r="C49" s="90"/>
      <c r="D49" s="48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>
        <f t="shared" si="0"/>
        <v>0</v>
      </c>
    </row>
    <row r="50" spans="1:16" ht="42" customHeight="1" x14ac:dyDescent="0.25">
      <c r="A50" s="78" t="s">
        <v>47</v>
      </c>
      <c r="B50" s="59"/>
      <c r="C50" s="90"/>
      <c r="D50" s="48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>
        <f t="shared" si="0"/>
        <v>0</v>
      </c>
    </row>
    <row r="51" spans="1:16" ht="30" x14ac:dyDescent="0.25">
      <c r="A51" s="77" t="s">
        <v>48</v>
      </c>
      <c r="B51" s="58">
        <f>+B52+B53+B54+B55+B56+B57</f>
        <v>14907099.4</v>
      </c>
      <c r="C51" s="88"/>
      <c r="D51" s="48"/>
      <c r="E51" s="23">
        <f>+E52+E53+E54+E55+E56</f>
        <v>83088.02</v>
      </c>
      <c r="F51" s="23"/>
      <c r="G51" s="23"/>
      <c r="H51" s="23"/>
      <c r="I51" s="23"/>
      <c r="J51" s="23"/>
      <c r="K51" s="23"/>
      <c r="L51" s="23"/>
      <c r="M51" s="68"/>
      <c r="N51" s="23"/>
      <c r="O51" s="23"/>
      <c r="P51" s="23">
        <f t="shared" si="0"/>
        <v>83088.02</v>
      </c>
    </row>
    <row r="52" spans="1:16" x14ac:dyDescent="0.25">
      <c r="A52" s="42" t="s">
        <v>49</v>
      </c>
      <c r="B52" s="43">
        <v>1980800</v>
      </c>
      <c r="C52" s="87"/>
      <c r="D52" s="48"/>
      <c r="E52" s="43">
        <v>40338.04</v>
      </c>
      <c r="F52" s="23"/>
      <c r="G52" s="23"/>
      <c r="H52" s="22"/>
      <c r="I52" s="22"/>
      <c r="J52" s="22"/>
      <c r="K52" s="43"/>
      <c r="L52" s="43"/>
      <c r="M52" s="68"/>
      <c r="N52" s="43"/>
      <c r="O52" s="23"/>
      <c r="P52" s="23">
        <f t="shared" si="0"/>
        <v>40338.04</v>
      </c>
    </row>
    <row r="53" spans="1:16" ht="47.25" x14ac:dyDescent="0.25">
      <c r="A53" s="42" t="s">
        <v>105</v>
      </c>
      <c r="B53" s="43">
        <v>803000</v>
      </c>
      <c r="C53" s="87"/>
      <c r="D53" s="48"/>
      <c r="E53" s="23"/>
      <c r="F53" s="23"/>
      <c r="G53" s="23"/>
      <c r="H53" s="22"/>
      <c r="I53" s="22"/>
      <c r="J53" s="22"/>
      <c r="K53" s="23"/>
      <c r="L53" s="43"/>
      <c r="M53" s="68"/>
      <c r="N53" s="22"/>
      <c r="O53" s="23"/>
      <c r="P53" s="23">
        <f t="shared" si="0"/>
        <v>0</v>
      </c>
    </row>
    <row r="54" spans="1:16" ht="31.5" x14ac:dyDescent="0.25">
      <c r="A54" s="42" t="s">
        <v>50</v>
      </c>
      <c r="B54" s="43">
        <v>16000</v>
      </c>
      <c r="C54" s="87"/>
      <c r="D54" s="48"/>
      <c r="E54" s="23"/>
      <c r="F54" s="23"/>
      <c r="G54" s="23"/>
      <c r="H54" s="23"/>
      <c r="I54" s="22"/>
      <c r="J54" s="22"/>
      <c r="K54" s="23"/>
      <c r="L54" s="23"/>
      <c r="M54" s="68"/>
      <c r="N54" s="22"/>
      <c r="O54" s="23"/>
      <c r="P54" s="23">
        <f t="shared" si="0"/>
        <v>0</v>
      </c>
    </row>
    <row r="55" spans="1:16" ht="47.25" x14ac:dyDescent="0.25">
      <c r="A55" s="42" t="s">
        <v>51</v>
      </c>
      <c r="B55" s="43">
        <v>11877299.4</v>
      </c>
      <c r="C55" s="87"/>
      <c r="D55" s="48"/>
      <c r="E55" s="23"/>
      <c r="F55" s="23"/>
      <c r="G55" s="23"/>
      <c r="H55" s="23"/>
      <c r="I55" s="22"/>
      <c r="J55" s="22"/>
      <c r="K55" s="23"/>
      <c r="L55" s="23"/>
      <c r="M55" s="68"/>
      <c r="N55" s="22"/>
      <c r="O55" s="23"/>
      <c r="P55" s="23">
        <f t="shared" si="0"/>
        <v>0</v>
      </c>
    </row>
    <row r="56" spans="1:16" ht="31.5" x14ac:dyDescent="0.25">
      <c r="A56" s="45" t="s">
        <v>52</v>
      </c>
      <c r="B56" s="43">
        <v>185000</v>
      </c>
      <c r="C56" s="87"/>
      <c r="D56" s="48"/>
      <c r="E56" s="29">
        <v>42749.98</v>
      </c>
      <c r="F56" s="26"/>
      <c r="G56" s="23"/>
      <c r="H56" s="26"/>
      <c r="I56" s="22"/>
      <c r="J56" s="22"/>
      <c r="K56" s="23"/>
      <c r="L56" s="23"/>
      <c r="M56" s="68"/>
      <c r="N56" s="43"/>
      <c r="O56" s="43"/>
      <c r="P56" s="23">
        <f t="shared" si="0"/>
        <v>42749.98</v>
      </c>
    </row>
    <row r="57" spans="1:16" ht="31.5" x14ac:dyDescent="0.25">
      <c r="A57" s="45" t="s">
        <v>53</v>
      </c>
      <c r="B57" s="43">
        <v>45000</v>
      </c>
      <c r="C57" s="87"/>
      <c r="D57" s="48"/>
      <c r="E57" s="23"/>
      <c r="F57" s="23"/>
      <c r="G57" s="22"/>
      <c r="H57" s="23"/>
      <c r="I57" s="23"/>
      <c r="J57" s="23"/>
      <c r="K57" s="23"/>
      <c r="L57" s="43"/>
      <c r="M57" s="22"/>
      <c r="N57" s="23"/>
      <c r="O57" s="23"/>
      <c r="P57" s="23">
        <f t="shared" si="0"/>
        <v>0</v>
      </c>
    </row>
    <row r="58" spans="1:16" ht="31.5" x14ac:dyDescent="0.25">
      <c r="A58" s="45" t="s">
        <v>54</v>
      </c>
      <c r="B58" s="23"/>
      <c r="C58" s="48"/>
      <c r="D58" s="48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>
        <f t="shared" si="0"/>
        <v>0</v>
      </c>
    </row>
    <row r="59" spans="1:16" x14ac:dyDescent="0.25">
      <c r="A59" s="45" t="s">
        <v>55</v>
      </c>
      <c r="B59" s="23"/>
      <c r="C59" s="48"/>
      <c r="D59" s="48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>
        <f t="shared" si="0"/>
        <v>0</v>
      </c>
    </row>
    <row r="60" spans="1:16" ht="45" x14ac:dyDescent="0.25">
      <c r="A60" s="78" t="s">
        <v>56</v>
      </c>
      <c r="B60" s="59"/>
      <c r="C60" s="90"/>
      <c r="D60" s="48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>
        <f t="shared" si="0"/>
        <v>0</v>
      </c>
    </row>
    <row r="61" spans="1:16" x14ac:dyDescent="0.25">
      <c r="A61" s="77" t="s">
        <v>57</v>
      </c>
      <c r="B61" s="58"/>
      <c r="C61" s="88"/>
      <c r="D61" s="48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>
        <f t="shared" si="0"/>
        <v>0</v>
      </c>
    </row>
    <row r="62" spans="1:16" x14ac:dyDescent="0.25">
      <c r="A62" s="78" t="s">
        <v>58</v>
      </c>
      <c r="B62" s="59"/>
      <c r="C62" s="90"/>
      <c r="D62" s="48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>
        <f t="shared" si="0"/>
        <v>0</v>
      </c>
    </row>
    <row r="63" spans="1:16" x14ac:dyDescent="0.25">
      <c r="A63" s="78" t="s">
        <v>59</v>
      </c>
      <c r="B63" s="59"/>
      <c r="C63" s="90"/>
      <c r="D63" s="48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>
        <f t="shared" si="0"/>
        <v>0</v>
      </c>
    </row>
    <row r="64" spans="1:16" ht="30" x14ac:dyDescent="0.25">
      <c r="A64" s="78" t="s">
        <v>60</v>
      </c>
      <c r="B64" s="59"/>
      <c r="C64" s="90"/>
      <c r="D64" s="48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23">
        <f t="shared" si="0"/>
        <v>0</v>
      </c>
    </row>
    <row r="65" spans="1:16" ht="63.75" customHeight="1" x14ac:dyDescent="0.25">
      <c r="A65" s="78" t="s">
        <v>61</v>
      </c>
      <c r="B65" s="59"/>
      <c r="C65" s="90"/>
      <c r="D65" s="48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>
        <f t="shared" si="0"/>
        <v>0</v>
      </c>
    </row>
    <row r="66" spans="1:16" ht="30" x14ac:dyDescent="0.25">
      <c r="A66" s="77" t="s">
        <v>62</v>
      </c>
      <c r="B66" s="58"/>
      <c r="C66" s="88"/>
      <c r="D66" s="48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>
        <f t="shared" si="0"/>
        <v>0</v>
      </c>
    </row>
    <row r="67" spans="1:16" ht="35.25" customHeight="1" x14ac:dyDescent="0.25">
      <c r="A67" s="78" t="s">
        <v>63</v>
      </c>
      <c r="B67" s="59"/>
      <c r="C67" s="90"/>
      <c r="D67" s="48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>
        <f t="shared" si="0"/>
        <v>0</v>
      </c>
    </row>
    <row r="68" spans="1:16" ht="40.5" customHeight="1" x14ac:dyDescent="0.25">
      <c r="A68" s="78" t="s">
        <v>64</v>
      </c>
      <c r="B68" s="59"/>
      <c r="C68" s="90"/>
      <c r="D68" s="48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>
        <f t="shared" si="0"/>
        <v>0</v>
      </c>
    </row>
    <row r="69" spans="1:16" x14ac:dyDescent="0.25">
      <c r="A69" s="77" t="s">
        <v>65</v>
      </c>
      <c r="B69" s="58"/>
      <c r="C69" s="88"/>
      <c r="D69" s="48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>
        <f t="shared" si="0"/>
        <v>0</v>
      </c>
    </row>
    <row r="70" spans="1:16" ht="30" x14ac:dyDescent="0.25">
      <c r="A70" s="78" t="s">
        <v>66</v>
      </c>
      <c r="B70" s="59"/>
      <c r="C70" s="90"/>
      <c r="D70" s="48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>
        <f t="shared" si="0"/>
        <v>0</v>
      </c>
    </row>
    <row r="71" spans="1:16" ht="30" x14ac:dyDescent="0.25">
      <c r="A71" s="78" t="s">
        <v>67</v>
      </c>
      <c r="B71" s="59"/>
      <c r="C71" s="90"/>
      <c r="D71" s="48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>
        <f t="shared" si="0"/>
        <v>0</v>
      </c>
    </row>
    <row r="72" spans="1:16" ht="45" x14ac:dyDescent="0.25">
      <c r="A72" s="78" t="s">
        <v>68</v>
      </c>
      <c r="B72" s="59"/>
      <c r="C72" s="90"/>
      <c r="D72" s="48"/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23">
        <f t="shared" si="0"/>
        <v>0</v>
      </c>
    </row>
    <row r="73" spans="1:16" x14ac:dyDescent="0.25">
      <c r="A73" s="79" t="s">
        <v>69</v>
      </c>
      <c r="B73" s="60"/>
      <c r="C73" s="91"/>
      <c r="D73" s="56"/>
      <c r="E73" s="24"/>
      <c r="F73" s="24"/>
      <c r="G73" s="24"/>
      <c r="H73" s="24"/>
      <c r="I73" s="24"/>
      <c r="J73" s="24"/>
      <c r="K73" s="24"/>
      <c r="L73" s="24"/>
      <c r="M73" s="24"/>
      <c r="N73" s="24"/>
      <c r="O73" s="24"/>
      <c r="P73" s="23">
        <f t="shared" ref="P73:P83" si="1">SUM(D73:O73)</f>
        <v>0</v>
      </c>
    </row>
    <row r="74" spans="1:16" x14ac:dyDescent="0.25">
      <c r="A74" s="80"/>
      <c r="B74" s="61"/>
      <c r="C74" s="92"/>
      <c r="D74" s="48"/>
      <c r="E74" s="23"/>
      <c r="F74" s="23"/>
      <c r="G74" s="23"/>
      <c r="H74" s="22"/>
      <c r="I74" s="22"/>
      <c r="J74" s="23"/>
      <c r="K74" s="23"/>
      <c r="L74" s="23"/>
      <c r="M74" s="23"/>
      <c r="N74" s="23"/>
      <c r="O74" s="23"/>
      <c r="P74" s="23">
        <f t="shared" si="1"/>
        <v>0</v>
      </c>
    </row>
    <row r="75" spans="1:16" x14ac:dyDescent="0.25">
      <c r="A75" s="77" t="s">
        <v>70</v>
      </c>
      <c r="B75" s="58"/>
      <c r="C75" s="88"/>
      <c r="D75" s="48"/>
      <c r="E75" s="23"/>
      <c r="F75" s="23"/>
      <c r="G75" s="23"/>
      <c r="H75" s="22"/>
      <c r="I75" s="22"/>
      <c r="J75" s="23"/>
      <c r="K75" s="23"/>
      <c r="L75" s="23"/>
      <c r="M75" s="23"/>
      <c r="N75" s="23"/>
      <c r="O75" s="23"/>
      <c r="P75" s="23">
        <f t="shared" si="1"/>
        <v>0</v>
      </c>
    </row>
    <row r="76" spans="1:16" ht="30" x14ac:dyDescent="0.25">
      <c r="A76" s="77" t="s">
        <v>71</v>
      </c>
      <c r="B76" s="58"/>
      <c r="C76" s="88"/>
      <c r="D76" s="48"/>
      <c r="E76" s="23"/>
      <c r="F76" s="23"/>
      <c r="G76" s="23"/>
      <c r="H76" s="22"/>
      <c r="I76" s="22"/>
      <c r="J76" s="23"/>
      <c r="K76" s="23"/>
      <c r="L76" s="23"/>
      <c r="M76" s="23"/>
      <c r="N76" s="23"/>
      <c r="O76" s="23"/>
      <c r="P76" s="23">
        <f t="shared" si="1"/>
        <v>0</v>
      </c>
    </row>
    <row r="77" spans="1:16" ht="30" x14ac:dyDescent="0.25">
      <c r="A77" s="78" t="s">
        <v>72</v>
      </c>
      <c r="B77" s="59"/>
      <c r="C77" s="90"/>
      <c r="D77" s="48"/>
      <c r="E77" s="23"/>
      <c r="F77" s="23"/>
      <c r="G77" s="23"/>
      <c r="H77" s="22"/>
      <c r="I77" s="22"/>
      <c r="J77" s="23"/>
      <c r="K77" s="23"/>
      <c r="L77" s="23"/>
      <c r="M77" s="23"/>
      <c r="N77" s="23"/>
      <c r="O77" s="23"/>
      <c r="P77" s="23">
        <f t="shared" si="1"/>
        <v>0</v>
      </c>
    </row>
    <row r="78" spans="1:16" ht="30" x14ac:dyDescent="0.25">
      <c r="A78" s="78" t="s">
        <v>73</v>
      </c>
      <c r="B78" s="59"/>
      <c r="C78" s="90"/>
      <c r="D78" s="48"/>
      <c r="E78" s="23"/>
      <c r="F78" s="23"/>
      <c r="G78" s="23"/>
      <c r="H78" s="22"/>
      <c r="I78" s="22"/>
      <c r="J78" s="23"/>
      <c r="K78" s="23"/>
      <c r="L78" s="23"/>
      <c r="M78" s="23"/>
      <c r="N78" s="23"/>
      <c r="O78" s="23"/>
      <c r="P78" s="23">
        <f t="shared" si="1"/>
        <v>0</v>
      </c>
    </row>
    <row r="79" spans="1:16" x14ac:dyDescent="0.25">
      <c r="A79" s="77" t="s">
        <v>74</v>
      </c>
      <c r="B79" s="58"/>
      <c r="C79" s="88"/>
      <c r="D79" s="48"/>
      <c r="E79" s="23"/>
      <c r="F79" s="23"/>
      <c r="G79" s="23"/>
      <c r="H79" s="22"/>
      <c r="I79" s="22"/>
      <c r="J79" s="23"/>
      <c r="K79" s="23"/>
      <c r="L79" s="23"/>
      <c r="M79" s="23"/>
      <c r="N79" s="23"/>
      <c r="O79" s="23"/>
      <c r="P79" s="23">
        <f t="shared" si="1"/>
        <v>0</v>
      </c>
    </row>
    <row r="80" spans="1:16" ht="30" x14ac:dyDescent="0.25">
      <c r="A80" s="78" t="s">
        <v>75</v>
      </c>
      <c r="B80" s="59"/>
      <c r="C80" s="90"/>
      <c r="D80" s="48"/>
      <c r="E80" s="23"/>
      <c r="F80" s="23"/>
      <c r="G80" s="23"/>
      <c r="H80" s="22"/>
      <c r="I80" s="22"/>
      <c r="J80" s="23"/>
      <c r="K80" s="23"/>
      <c r="L80" s="23"/>
      <c r="M80" s="23"/>
      <c r="N80" s="23"/>
      <c r="O80" s="23"/>
      <c r="P80" s="23">
        <f t="shared" si="1"/>
        <v>0</v>
      </c>
    </row>
    <row r="81" spans="1:16" ht="30" x14ac:dyDescent="0.25">
      <c r="A81" s="78" t="s">
        <v>76</v>
      </c>
      <c r="B81" s="59"/>
      <c r="C81" s="90"/>
      <c r="D81" s="48"/>
      <c r="E81" s="23"/>
      <c r="F81" s="23"/>
      <c r="G81" s="23"/>
      <c r="H81" s="22"/>
      <c r="I81" s="22"/>
      <c r="J81" s="23"/>
      <c r="K81" s="23"/>
      <c r="L81" s="23"/>
      <c r="M81" s="23"/>
      <c r="N81" s="23"/>
      <c r="O81" s="23"/>
      <c r="P81" s="23">
        <f t="shared" si="1"/>
        <v>0</v>
      </c>
    </row>
    <row r="82" spans="1:16" ht="30" x14ac:dyDescent="0.25">
      <c r="A82" s="77" t="s">
        <v>77</v>
      </c>
      <c r="B82" s="58"/>
      <c r="C82" s="88"/>
      <c r="D82" s="48"/>
      <c r="E82" s="23"/>
      <c r="F82" s="23"/>
      <c r="G82" s="23"/>
      <c r="H82" s="22"/>
      <c r="I82" s="22"/>
      <c r="J82" s="23"/>
      <c r="K82" s="23"/>
      <c r="L82" s="23"/>
      <c r="M82" s="23"/>
      <c r="N82" s="23"/>
      <c r="O82" s="23"/>
      <c r="P82" s="23">
        <f t="shared" si="1"/>
        <v>0</v>
      </c>
    </row>
    <row r="83" spans="1:16" ht="22.5" customHeight="1" x14ac:dyDescent="0.25">
      <c r="A83" s="78" t="s">
        <v>78</v>
      </c>
      <c r="B83" s="59"/>
      <c r="C83" s="90"/>
      <c r="D83" s="48"/>
      <c r="E83" s="23"/>
      <c r="F83" s="23"/>
      <c r="G83" s="23"/>
      <c r="H83" s="23"/>
      <c r="I83" s="22"/>
      <c r="J83" s="23"/>
      <c r="K83" s="23"/>
      <c r="L83" s="23"/>
      <c r="M83" s="23"/>
      <c r="N83" s="23"/>
      <c r="O83" s="23"/>
      <c r="P83" s="23">
        <f t="shared" si="1"/>
        <v>0</v>
      </c>
    </row>
    <row r="84" spans="1:16" hidden="1" x14ac:dyDescent="0.25">
      <c r="A84" s="81" t="s">
        <v>79</v>
      </c>
      <c r="B84" s="60"/>
      <c r="C84" s="93"/>
      <c r="D84" s="83">
        <v>0</v>
      </c>
      <c r="E84" s="15" t="s">
        <v>5</v>
      </c>
      <c r="F84" s="35" t="s">
        <v>5</v>
      </c>
      <c r="G84" s="33" t="s">
        <v>5</v>
      </c>
      <c r="H84" s="33" t="s">
        <v>5</v>
      </c>
      <c r="I84" s="33" t="s">
        <v>5</v>
      </c>
      <c r="J84" s="35" t="s">
        <v>5</v>
      </c>
      <c r="K84" s="35" t="s">
        <v>5</v>
      </c>
      <c r="L84" s="35" t="s">
        <v>5</v>
      </c>
      <c r="M84" s="35" t="s">
        <v>5</v>
      </c>
      <c r="N84" s="35" t="s">
        <v>5</v>
      </c>
      <c r="O84" s="35" t="s">
        <v>5</v>
      </c>
      <c r="P84" s="35">
        <f t="shared" ref="P84:P85" si="2">SUM(D84:O84)</f>
        <v>0</v>
      </c>
    </row>
    <row r="85" spans="1:16" hidden="1" x14ac:dyDescent="0.25">
      <c r="A85" s="82"/>
      <c r="B85" s="84"/>
      <c r="C85" s="94"/>
      <c r="D85" s="83">
        <v>0</v>
      </c>
      <c r="E85" s="7" t="s">
        <v>5</v>
      </c>
      <c r="F85" s="6" t="s">
        <v>5</v>
      </c>
      <c r="G85" s="8" t="s">
        <v>5</v>
      </c>
      <c r="H85" s="6" t="s">
        <v>5</v>
      </c>
      <c r="I85" s="37" t="s">
        <v>5</v>
      </c>
      <c r="J85" s="6" t="s">
        <v>5</v>
      </c>
      <c r="K85" s="36" t="s">
        <v>5</v>
      </c>
      <c r="L85" s="6" t="s">
        <v>5</v>
      </c>
      <c r="M85" s="6" t="s">
        <v>5</v>
      </c>
      <c r="N85" s="6" t="s">
        <v>5</v>
      </c>
      <c r="O85" s="6" t="s">
        <v>5</v>
      </c>
      <c r="P85" s="36">
        <f t="shared" si="2"/>
        <v>0</v>
      </c>
    </row>
    <row r="86" spans="1:16" ht="30" hidden="1" x14ac:dyDescent="0.25">
      <c r="A86" s="11" t="s">
        <v>80</v>
      </c>
      <c r="B86" s="85"/>
      <c r="C86" s="95"/>
      <c r="D86" s="16">
        <f>D8</f>
        <v>9125740.4900000002</v>
      </c>
      <c r="E86" s="16">
        <f t="shared" ref="E86:J86" si="3">SUM(E9:E85)</f>
        <v>18974146.260000002</v>
      </c>
      <c r="F86" s="16">
        <f t="shared" si="3"/>
        <v>30479701.260000002</v>
      </c>
      <c r="G86" s="16">
        <f t="shared" si="3"/>
        <v>0</v>
      </c>
      <c r="H86" s="16">
        <f t="shared" si="3"/>
        <v>0</v>
      </c>
      <c r="I86" s="16">
        <f t="shared" si="3"/>
        <v>0</v>
      </c>
      <c r="J86" s="16">
        <f t="shared" si="3"/>
        <v>0</v>
      </c>
      <c r="K86" s="16">
        <f>SUM(K9:K85)</f>
        <v>0</v>
      </c>
      <c r="L86" s="16">
        <f>SUM(L9:L85)</f>
        <v>0</v>
      </c>
      <c r="M86" s="16">
        <f>SUM(M9:M85)</f>
        <v>0</v>
      </c>
      <c r="N86" s="16">
        <f>SUM(N9:N85)</f>
        <v>0</v>
      </c>
      <c r="O86" s="39" t="s">
        <v>5</v>
      </c>
      <c r="P86" s="40">
        <f>D86+E86+F86+G86+H86+I86+J86+K86+L86</f>
        <v>58579588.010000005</v>
      </c>
    </row>
    <row r="87" spans="1:16" x14ac:dyDescent="0.25">
      <c r="A87" s="2" t="s">
        <v>95</v>
      </c>
      <c r="B87" s="86"/>
      <c r="C87" s="96"/>
      <c r="D87"/>
      <c r="E87"/>
      <c r="F87"/>
      <c r="G87"/>
      <c r="H87"/>
      <c r="I87"/>
      <c r="J87"/>
      <c r="K87"/>
      <c r="L87"/>
    </row>
    <row r="88" spans="1:16" x14ac:dyDescent="0.25">
      <c r="A88" t="s">
        <v>96</v>
      </c>
      <c r="B88" s="84"/>
      <c r="C88" s="97"/>
      <c r="D88"/>
      <c r="E88"/>
      <c r="F88"/>
      <c r="G88"/>
      <c r="H88"/>
      <c r="I88"/>
      <c r="J88"/>
      <c r="K88"/>
      <c r="L88"/>
    </row>
    <row r="89" spans="1:16" x14ac:dyDescent="0.25">
      <c r="A89" t="s">
        <v>97</v>
      </c>
      <c r="B89" s="41"/>
      <c r="C89" s="41"/>
      <c r="D89"/>
      <c r="E89"/>
      <c r="F89"/>
      <c r="G89"/>
      <c r="H89"/>
      <c r="I89"/>
      <c r="J89"/>
      <c r="K89"/>
      <c r="L89"/>
    </row>
    <row r="90" spans="1:16" x14ac:dyDescent="0.25">
      <c r="A90" t="s">
        <v>98</v>
      </c>
      <c r="B90" s="41"/>
      <c r="C90" s="41"/>
      <c r="D90"/>
      <c r="E90"/>
      <c r="F90"/>
      <c r="G90"/>
      <c r="H90"/>
      <c r="I90"/>
      <c r="J90"/>
      <c r="K90"/>
      <c r="L90"/>
    </row>
    <row r="91" spans="1:16" x14ac:dyDescent="0.25">
      <c r="A91" t="s">
        <v>99</v>
      </c>
      <c r="B91" s="41"/>
      <c r="C91" s="41"/>
      <c r="D91"/>
      <c r="E91"/>
      <c r="F91"/>
      <c r="G91"/>
      <c r="H91"/>
      <c r="I91"/>
      <c r="J91"/>
      <c r="K91"/>
      <c r="L91"/>
    </row>
    <row r="92" spans="1:16" x14ac:dyDescent="0.25">
      <c r="A92" t="s">
        <v>100</v>
      </c>
      <c r="B92" s="41"/>
      <c r="C92" s="41"/>
      <c r="D92"/>
      <c r="E92"/>
      <c r="F92"/>
      <c r="G92"/>
      <c r="H92"/>
      <c r="I92"/>
      <c r="J92"/>
      <c r="K92"/>
      <c r="L92"/>
    </row>
    <row r="93" spans="1:16" x14ac:dyDescent="0.25">
      <c r="A93" t="s">
        <v>101</v>
      </c>
      <c r="B93" s="41"/>
      <c r="C93" s="41"/>
      <c r="D93"/>
      <c r="E93"/>
      <c r="F93"/>
      <c r="G93"/>
      <c r="H93"/>
      <c r="I93"/>
      <c r="J93"/>
      <c r="K93"/>
      <c r="L93"/>
    </row>
    <row r="94" spans="1:16" x14ac:dyDescent="0.25">
      <c r="A94"/>
      <c r="B94" s="41"/>
      <c r="C94" s="41"/>
      <c r="D94"/>
      <c r="E94"/>
      <c r="F94"/>
      <c r="G94"/>
      <c r="H94"/>
      <c r="I94"/>
      <c r="J94"/>
      <c r="K94"/>
      <c r="L94"/>
    </row>
    <row r="95" spans="1:16" x14ac:dyDescent="0.25">
      <c r="A95"/>
      <c r="B95" s="41"/>
      <c r="C95" s="41"/>
      <c r="D95"/>
      <c r="E95"/>
      <c r="F95"/>
      <c r="G95"/>
      <c r="H95"/>
      <c r="I95"/>
      <c r="J95"/>
      <c r="K95"/>
      <c r="L95"/>
    </row>
    <row r="97" spans="1:13" x14ac:dyDescent="0.25">
      <c r="A97" s="9" t="s">
        <v>109</v>
      </c>
      <c r="B97" s="66"/>
      <c r="C97" s="66"/>
      <c r="J97" s="12"/>
      <c r="L97" s="67"/>
    </row>
    <row r="98" spans="1:13" x14ac:dyDescent="0.25">
      <c r="A98" s="4" t="s">
        <v>110</v>
      </c>
      <c r="L98" s="13"/>
      <c r="M98" s="67"/>
    </row>
    <row r="103" spans="1:13" x14ac:dyDescent="0.25">
      <c r="L103" s="67"/>
    </row>
  </sheetData>
  <mergeCells count="5">
    <mergeCell ref="A1:O1"/>
    <mergeCell ref="A2:O2"/>
    <mergeCell ref="A3:O3"/>
    <mergeCell ref="A4:O4"/>
    <mergeCell ref="A5:O5"/>
  </mergeCells>
  <pageMargins left="0.70866141732283461" right="0.70866141732283461" top="0.74803149606299213" bottom="0.74803149606299213" header="0.31496062992125984" footer="0.31496062992125984"/>
  <pageSetup paperSize="5" scale="55" fitToHeight="0" orientation="landscape" r:id="rId1"/>
  <rowBreaks count="1" manualBreakCount="1">
    <brk id="54" max="14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B4FDF6-1381-48A7-AA1E-8E67D0919825}">
  <sheetPr>
    <pageSetUpPr fitToPage="1"/>
  </sheetPr>
  <dimension ref="A1:R98"/>
  <sheetViews>
    <sheetView showGridLines="0" view="pageBreakPreview" zoomScale="85" zoomScaleNormal="90" zoomScaleSheetLayoutView="85" workbookViewId="0">
      <selection activeCell="G15" sqref="G15"/>
    </sheetView>
  </sheetViews>
  <sheetFormatPr baseColWidth="10" defaultColWidth="9.140625" defaultRowHeight="15.75" x14ac:dyDescent="0.25"/>
  <cols>
    <col min="1" max="1" width="35.42578125" style="4" customWidth="1"/>
    <col min="2" max="2" width="20.42578125" style="67" bestFit="1" customWidth="1"/>
    <col min="3" max="3" width="17.42578125" style="4" customWidth="1"/>
    <col min="4" max="4" width="16.42578125" style="4" customWidth="1"/>
    <col min="5" max="5" width="15.7109375" style="4" customWidth="1"/>
    <col min="6" max="8" width="16" style="4" bestFit="1" customWidth="1"/>
    <col min="9" max="9" width="15.7109375" style="4" customWidth="1"/>
    <col min="10" max="10" width="16.7109375" style="4" customWidth="1"/>
    <col min="11" max="11" width="17.42578125" style="4" customWidth="1"/>
    <col min="12" max="12" width="16.85546875" style="4" customWidth="1"/>
    <col min="13" max="13" width="16.42578125" style="4" customWidth="1"/>
    <col min="14" max="14" width="18.85546875" style="4" customWidth="1"/>
    <col min="15" max="15" width="11" style="4" customWidth="1"/>
    <col min="16" max="16" width="17.5703125" style="4" bestFit="1" customWidth="1"/>
    <col min="17" max="17" width="13.5703125" style="4" customWidth="1"/>
    <col min="18" max="18" width="12.7109375" style="4" bestFit="1" customWidth="1"/>
    <col min="19" max="16384" width="9.140625" style="4"/>
  </cols>
  <sheetData>
    <row r="1" spans="1:18" x14ac:dyDescent="0.25">
      <c r="A1" s="98" t="s">
        <v>0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</row>
    <row r="2" spans="1:18" x14ac:dyDescent="0.25">
      <c r="A2" s="98" t="s">
        <v>1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</row>
    <row r="3" spans="1:18" x14ac:dyDescent="0.25">
      <c r="A3" s="99" t="s">
        <v>106</v>
      </c>
      <c r="B3" s="99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</row>
    <row r="4" spans="1:18" x14ac:dyDescent="0.25">
      <c r="A4" s="98" t="s">
        <v>102</v>
      </c>
      <c r="B4" s="98"/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</row>
    <row r="5" spans="1:18" x14ac:dyDescent="0.25">
      <c r="A5" s="100" t="s">
        <v>2</v>
      </c>
      <c r="B5" s="100"/>
      <c r="C5" s="100"/>
      <c r="D5" s="100"/>
      <c r="E5" s="100"/>
      <c r="F5" s="100"/>
      <c r="G5" s="100"/>
      <c r="H5" s="100"/>
      <c r="I5" s="100"/>
      <c r="J5" s="100"/>
      <c r="K5" s="100"/>
      <c r="L5" s="100"/>
      <c r="M5" s="100"/>
      <c r="N5" s="100"/>
      <c r="O5" s="100"/>
    </row>
    <row r="6" spans="1:18" x14ac:dyDescent="0.25">
      <c r="A6" s="5"/>
      <c r="B6" s="57"/>
      <c r="C6" s="5"/>
      <c r="D6" s="30" t="s">
        <v>81</v>
      </c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5"/>
    </row>
    <row r="7" spans="1:18" ht="31.5" x14ac:dyDescent="0.25">
      <c r="A7" s="1" t="s">
        <v>3</v>
      </c>
      <c r="B7" s="14" t="s">
        <v>107</v>
      </c>
      <c r="C7" s="14" t="s">
        <v>107</v>
      </c>
      <c r="D7" s="14" t="s">
        <v>82</v>
      </c>
      <c r="E7" s="14" t="s">
        <v>83</v>
      </c>
      <c r="F7" s="14" t="s">
        <v>84</v>
      </c>
      <c r="G7" s="14" t="s">
        <v>85</v>
      </c>
      <c r="H7" s="14" t="s">
        <v>86</v>
      </c>
      <c r="I7" s="14" t="s">
        <v>87</v>
      </c>
      <c r="J7" s="14" t="s">
        <v>88</v>
      </c>
      <c r="K7" s="14" t="s">
        <v>89</v>
      </c>
      <c r="L7" s="14" t="s">
        <v>90</v>
      </c>
      <c r="M7" s="14" t="s">
        <v>91</v>
      </c>
      <c r="N7" s="14" t="s">
        <v>92</v>
      </c>
      <c r="O7" s="14" t="s">
        <v>93</v>
      </c>
      <c r="P7" s="14" t="s">
        <v>94</v>
      </c>
    </row>
    <row r="8" spans="1:18" x14ac:dyDescent="0.25">
      <c r="A8" s="18" t="s">
        <v>4</v>
      </c>
      <c r="B8" s="58">
        <f>+B9+B15+B25+B51</f>
        <v>349070603.99999994</v>
      </c>
      <c r="C8" s="48">
        <f>+C9+C15+C25+C51</f>
        <v>352321281</v>
      </c>
      <c r="D8" s="23">
        <f>+D9+D15</f>
        <v>8542663.5599999987</v>
      </c>
      <c r="E8" s="23">
        <f>+E9+E15+E25</f>
        <v>8685502.7999999989</v>
      </c>
      <c r="F8" s="23">
        <f>+F9+F15+F25+F51</f>
        <v>11895078.41</v>
      </c>
      <c r="G8" s="23">
        <f t="shared" ref="G8:K8" si="0">+G9+G15+G25+G51</f>
        <v>21871068.719999999</v>
      </c>
      <c r="H8" s="23">
        <f t="shared" si="0"/>
        <v>37820541.82</v>
      </c>
      <c r="I8" s="23">
        <f t="shared" si="0"/>
        <v>27561441.850000001</v>
      </c>
      <c r="J8" s="23">
        <f t="shared" si="0"/>
        <v>17812036.969999999</v>
      </c>
      <c r="K8" s="23">
        <f t="shared" si="0"/>
        <v>35793904.620000005</v>
      </c>
      <c r="L8" s="23">
        <f>+L9+L15+L25+L51</f>
        <v>30411999.159999996</v>
      </c>
      <c r="M8" s="23">
        <f>+M9+M15+M25</f>
        <v>37688953.600000001</v>
      </c>
      <c r="N8" s="23"/>
      <c r="O8" s="23"/>
      <c r="P8" s="23">
        <f>SUM(D8:O8)</f>
        <v>238083191.50999999</v>
      </c>
      <c r="R8" s="13"/>
    </row>
    <row r="9" spans="1:18" ht="30" x14ac:dyDescent="0.25">
      <c r="A9" s="18" t="s">
        <v>6</v>
      </c>
      <c r="B9" s="58">
        <f>+B10+B11+B12+B14</f>
        <v>126966782.59999999</v>
      </c>
      <c r="C9" s="48">
        <f>+C10+C11+C14</f>
        <v>126966782.59999999</v>
      </c>
      <c r="D9" s="23">
        <f>+D10+D11+D14</f>
        <v>7690890.1999999993</v>
      </c>
      <c r="E9" s="23">
        <f>+E14+E11+E10</f>
        <v>7716365.2699999996</v>
      </c>
      <c r="F9" s="23">
        <f>+F10+F11+F14</f>
        <v>7803228.7699999996</v>
      </c>
      <c r="G9" s="23">
        <f>+G10+G11+G14</f>
        <v>13292578.619999999</v>
      </c>
      <c r="H9" s="23">
        <f>+H10+H11+H12+H14</f>
        <v>7963115.9199999999</v>
      </c>
      <c r="I9" s="23">
        <f>+I10+I11+I14</f>
        <v>8126390.1200000001</v>
      </c>
      <c r="J9" s="23">
        <f>+J10+J11+J14</f>
        <v>8273957.29</v>
      </c>
      <c r="K9" s="23">
        <f>+K10+K11+K14</f>
        <v>8169330.4500000002</v>
      </c>
      <c r="L9" s="45">
        <f>+L10+L11+L14</f>
        <v>8127959.9699999997</v>
      </c>
      <c r="M9" s="46">
        <f>+M10+M11+M14</f>
        <v>14410778.720000001</v>
      </c>
      <c r="N9" s="23"/>
      <c r="O9" s="23"/>
      <c r="P9" s="23">
        <f>SUM(D9:O9)</f>
        <v>91574595.329999998</v>
      </c>
    </row>
    <row r="10" spans="1:18" x14ac:dyDescent="0.25">
      <c r="A10" s="19" t="s">
        <v>7</v>
      </c>
      <c r="B10" s="59">
        <v>88192072</v>
      </c>
      <c r="C10" s="49">
        <v>88844072</v>
      </c>
      <c r="D10" s="26">
        <v>6342689.4299999997</v>
      </c>
      <c r="E10" s="22">
        <v>6354000</v>
      </c>
      <c r="F10" s="22">
        <v>6369000</v>
      </c>
      <c r="G10" s="22">
        <v>6459000</v>
      </c>
      <c r="H10" s="22">
        <v>6519000</v>
      </c>
      <c r="I10" s="22">
        <v>6569000</v>
      </c>
      <c r="J10" s="22">
        <v>6726129.6699999999</v>
      </c>
      <c r="K10" s="43">
        <v>6577832.8300000001</v>
      </c>
      <c r="L10" s="42">
        <v>6603616.6399999997</v>
      </c>
      <c r="M10" s="43">
        <v>6526000</v>
      </c>
      <c r="N10" s="23"/>
      <c r="O10" s="23"/>
      <c r="P10" s="23">
        <f>SUM(D10:O10)</f>
        <v>65046268.57</v>
      </c>
    </row>
    <row r="11" spans="1:18" x14ac:dyDescent="0.25">
      <c r="A11" s="19" t="s">
        <v>8</v>
      </c>
      <c r="B11" s="59">
        <v>26383500</v>
      </c>
      <c r="C11" s="49">
        <v>25764500</v>
      </c>
      <c r="D11" s="22">
        <v>394000</v>
      </c>
      <c r="E11" s="22">
        <v>394000</v>
      </c>
      <c r="F11" s="22">
        <v>454000</v>
      </c>
      <c r="G11" s="26">
        <v>5844625</v>
      </c>
      <c r="H11" s="22">
        <v>436500</v>
      </c>
      <c r="I11" s="22">
        <v>542000</v>
      </c>
      <c r="J11" s="22">
        <v>542000</v>
      </c>
      <c r="K11" s="43">
        <v>578000</v>
      </c>
      <c r="L11" s="31">
        <v>541000</v>
      </c>
      <c r="M11" s="43">
        <v>6895109.7999999998</v>
      </c>
      <c r="N11" s="23"/>
      <c r="O11" s="23"/>
      <c r="P11" s="23">
        <f t="shared" ref="P11:P73" si="1">SUM(D11:O11)</f>
        <v>16621234.800000001</v>
      </c>
    </row>
    <row r="12" spans="1:18" ht="30" x14ac:dyDescent="0.25">
      <c r="A12" s="19" t="s">
        <v>9</v>
      </c>
      <c r="B12" s="59">
        <v>33000</v>
      </c>
      <c r="C12" s="49"/>
      <c r="D12" s="22"/>
      <c r="E12" s="22"/>
      <c r="F12" s="22"/>
      <c r="G12" s="23"/>
      <c r="H12" s="22">
        <v>19020.8</v>
      </c>
      <c r="I12" s="23"/>
      <c r="J12" s="22"/>
      <c r="K12" s="23"/>
      <c r="L12" s="45"/>
      <c r="M12" s="23"/>
      <c r="N12" s="23"/>
      <c r="O12" s="23"/>
      <c r="P12" s="23">
        <f t="shared" si="1"/>
        <v>19020.8</v>
      </c>
    </row>
    <row r="13" spans="1:18" ht="32.25" customHeight="1" x14ac:dyDescent="0.25">
      <c r="A13" s="19" t="s">
        <v>10</v>
      </c>
      <c r="B13" s="59"/>
      <c r="C13" s="49"/>
      <c r="D13" s="22"/>
      <c r="E13" s="22"/>
      <c r="F13" s="22"/>
      <c r="G13" s="23"/>
      <c r="H13" s="22"/>
      <c r="I13" s="23"/>
      <c r="J13" s="22"/>
      <c r="K13" s="23"/>
      <c r="L13" s="45"/>
      <c r="M13" s="23"/>
      <c r="N13" s="23"/>
      <c r="O13" s="23"/>
      <c r="P13" s="23">
        <f t="shared" si="1"/>
        <v>0</v>
      </c>
    </row>
    <row r="14" spans="1:18" ht="27" customHeight="1" x14ac:dyDescent="0.25">
      <c r="A14" s="19" t="s">
        <v>11</v>
      </c>
      <c r="B14" s="59">
        <v>12358210.6</v>
      </c>
      <c r="C14" s="49">
        <v>12358210.6</v>
      </c>
      <c r="D14" s="22">
        <v>954200.77</v>
      </c>
      <c r="E14" s="22">
        <v>968365.27</v>
      </c>
      <c r="F14" s="22">
        <v>980228.77</v>
      </c>
      <c r="G14" s="26">
        <v>988953.62</v>
      </c>
      <c r="H14" s="22">
        <v>988595.12</v>
      </c>
      <c r="I14" s="22">
        <v>1015390.12</v>
      </c>
      <c r="J14" s="22">
        <v>1005827.62</v>
      </c>
      <c r="K14" s="43">
        <v>1013497.62</v>
      </c>
      <c r="L14" s="31">
        <v>983343.33</v>
      </c>
      <c r="M14" s="43">
        <v>989668.92</v>
      </c>
      <c r="N14" s="23"/>
      <c r="O14" s="23"/>
      <c r="P14" s="23">
        <f t="shared" si="1"/>
        <v>9888071.1600000001</v>
      </c>
    </row>
    <row r="15" spans="1:18" x14ac:dyDescent="0.25">
      <c r="A15" s="18" t="s">
        <v>12</v>
      </c>
      <c r="B15" s="58">
        <f>+B16+B17+B18+B19+B20+B21++B23+B24+B22</f>
        <v>205712454.09999999</v>
      </c>
      <c r="C15" s="50">
        <f>+C16+C17+C18+C19+C20+C21+C22+C23+C24</f>
        <v>210462313.40000001</v>
      </c>
      <c r="D15" s="23">
        <f>+D16+D17+D20+D21+D23+D24</f>
        <v>851773.36</v>
      </c>
      <c r="E15" s="23">
        <f>+E16+E17+E20+E21+E22+E23+E24</f>
        <v>897027.84</v>
      </c>
      <c r="F15" s="23">
        <f>+F16+F17+F18+F20+F21+F22+F23+F24</f>
        <v>2754577.47</v>
      </c>
      <c r="G15" s="23">
        <f>+G16+G17+G19+G20+G21+G22+G23+G24</f>
        <v>8200106.5599999996</v>
      </c>
      <c r="H15" s="23">
        <f>+H16+H17+H18+H20+H21+H22+H23+H24</f>
        <v>28812043.739999995</v>
      </c>
      <c r="I15" s="23">
        <f>+I16+I17+I18+I19+I20+I21+I22+I23+I24</f>
        <v>17908296.34</v>
      </c>
      <c r="J15" s="23">
        <f>+J16+J17+J18+J19+J20+J21+J22+J23+J24</f>
        <v>8105967.1799999997</v>
      </c>
      <c r="K15" s="23">
        <f>+K16+K17+K18+K20+K21+K22+K23+K24</f>
        <v>26850607.960000005</v>
      </c>
      <c r="L15" s="45">
        <f>+L16+L17+L18+L20+L21+L22+L23+L24</f>
        <v>17996171.689999998</v>
      </c>
      <c r="M15" s="23">
        <f>+M16+M17+M18+M19+M20+M21+M22+M23+M24</f>
        <v>22742168.760000002</v>
      </c>
      <c r="N15" s="23"/>
      <c r="O15" s="23"/>
      <c r="P15" s="23">
        <f t="shared" si="1"/>
        <v>135118740.90000001</v>
      </c>
    </row>
    <row r="16" spans="1:18" x14ac:dyDescent="0.25">
      <c r="A16" s="19" t="s">
        <v>13</v>
      </c>
      <c r="B16" s="59">
        <v>5169595</v>
      </c>
      <c r="C16" s="49">
        <v>6287595</v>
      </c>
      <c r="D16" s="22">
        <v>290801.07</v>
      </c>
      <c r="E16" s="22">
        <v>321481.44</v>
      </c>
      <c r="F16" s="22">
        <v>817646.4</v>
      </c>
      <c r="G16" s="22">
        <v>254895.49</v>
      </c>
      <c r="H16" s="22">
        <v>540754.84</v>
      </c>
      <c r="I16" s="22">
        <v>429902.31</v>
      </c>
      <c r="J16" s="31">
        <v>415440.41</v>
      </c>
      <c r="K16" s="43">
        <v>410918.6</v>
      </c>
      <c r="L16" s="44">
        <v>405095.22</v>
      </c>
      <c r="M16" s="43">
        <v>672636.98</v>
      </c>
      <c r="N16" s="25"/>
      <c r="O16" s="23"/>
      <c r="P16" s="23">
        <f t="shared" si="1"/>
        <v>4559572.76</v>
      </c>
    </row>
    <row r="17" spans="1:16" ht="30" x14ac:dyDescent="0.25">
      <c r="A17" s="19" t="s">
        <v>14</v>
      </c>
      <c r="B17" s="59">
        <v>178389118.40000001</v>
      </c>
      <c r="C17" s="49">
        <f>173839118.4+5000000</f>
        <v>178839118.40000001</v>
      </c>
      <c r="D17" s="22">
        <v>25592.36</v>
      </c>
      <c r="E17" s="22">
        <v>59000</v>
      </c>
      <c r="F17" s="22">
        <v>28178.400000000001</v>
      </c>
      <c r="G17" s="22">
        <v>5357200</v>
      </c>
      <c r="H17" s="22">
        <v>26974800</v>
      </c>
      <c r="I17" s="22">
        <v>15022521</v>
      </c>
      <c r="J17" s="42">
        <v>6454207.0599999996</v>
      </c>
      <c r="K17" s="43">
        <v>25033124.359999999</v>
      </c>
      <c r="L17" s="44">
        <v>15850450.539999999</v>
      </c>
      <c r="M17" s="43">
        <v>20679380.82</v>
      </c>
      <c r="N17" s="25"/>
      <c r="O17" s="23"/>
      <c r="P17" s="23">
        <f t="shared" si="1"/>
        <v>115484454.53999999</v>
      </c>
    </row>
    <row r="18" spans="1:16" x14ac:dyDescent="0.25">
      <c r="A18" s="19" t="s">
        <v>15</v>
      </c>
      <c r="B18" s="59">
        <v>3000000</v>
      </c>
      <c r="C18" s="49">
        <v>3500000</v>
      </c>
      <c r="D18" s="23"/>
      <c r="E18" s="23"/>
      <c r="F18" s="26">
        <v>768458.87</v>
      </c>
      <c r="G18" s="23"/>
      <c r="H18" s="22">
        <v>252782.5</v>
      </c>
      <c r="I18" s="22">
        <v>139065</v>
      </c>
      <c r="J18" s="42">
        <v>225397.5</v>
      </c>
      <c r="K18" s="43">
        <v>137455</v>
      </c>
      <c r="L18" s="44">
        <v>310325</v>
      </c>
      <c r="M18" s="43">
        <v>168127.5</v>
      </c>
      <c r="N18" s="25"/>
      <c r="O18" s="23"/>
      <c r="P18" s="23">
        <f t="shared" si="1"/>
        <v>2001611.37</v>
      </c>
    </row>
    <row r="19" spans="1:16" ht="30.75" customHeight="1" x14ac:dyDescent="0.25">
      <c r="A19" s="19" t="s">
        <v>16</v>
      </c>
      <c r="B19" s="59">
        <v>560000</v>
      </c>
      <c r="C19" s="49">
        <v>130000</v>
      </c>
      <c r="D19" s="23"/>
      <c r="E19" s="23"/>
      <c r="F19" s="22"/>
      <c r="G19" s="26">
        <v>170540</v>
      </c>
      <c r="H19" s="22"/>
      <c r="I19" s="22">
        <v>2059.9699999999998</v>
      </c>
      <c r="J19" s="42">
        <v>70000</v>
      </c>
      <c r="K19" s="23"/>
      <c r="L19" s="45"/>
      <c r="M19" s="43">
        <v>85200</v>
      </c>
      <c r="N19" s="25"/>
      <c r="O19" s="23"/>
      <c r="P19" s="23">
        <f t="shared" si="1"/>
        <v>327799.96999999997</v>
      </c>
    </row>
    <row r="20" spans="1:16" x14ac:dyDescent="0.25">
      <c r="A20" s="19" t="s">
        <v>17</v>
      </c>
      <c r="B20" s="59">
        <v>4619200</v>
      </c>
      <c r="C20" s="49">
        <v>5772000</v>
      </c>
      <c r="D20" s="22">
        <v>50000</v>
      </c>
      <c r="E20" s="22">
        <v>25000</v>
      </c>
      <c r="F20" s="22">
        <v>329306.45</v>
      </c>
      <c r="G20" s="26">
        <v>587819.29</v>
      </c>
      <c r="H20" s="22">
        <v>321649.49</v>
      </c>
      <c r="I20" s="22">
        <v>322350.77</v>
      </c>
      <c r="J20" s="42">
        <v>326442.28999999998</v>
      </c>
      <c r="K20" s="44">
        <v>271878.46000000002</v>
      </c>
      <c r="L20" s="42">
        <v>630405.49</v>
      </c>
      <c r="M20" s="43">
        <v>331934.94</v>
      </c>
      <c r="N20" s="25"/>
      <c r="O20" s="23"/>
      <c r="P20" s="23">
        <f t="shared" si="1"/>
        <v>3196787.18</v>
      </c>
    </row>
    <row r="21" spans="1:16" x14ac:dyDescent="0.25">
      <c r="A21" s="19" t="s">
        <v>18</v>
      </c>
      <c r="B21" s="59">
        <v>4389540.7</v>
      </c>
      <c r="C21" s="49">
        <v>4386400</v>
      </c>
      <c r="D21" s="22">
        <v>261263.53</v>
      </c>
      <c r="E21" s="22">
        <v>163590</v>
      </c>
      <c r="F21" s="22">
        <v>354394.17</v>
      </c>
      <c r="G21" s="26">
        <v>257856.52</v>
      </c>
      <c r="H21" s="22">
        <v>161595</v>
      </c>
      <c r="I21" s="22">
        <v>1293897.8</v>
      </c>
      <c r="J21" s="42">
        <v>171171</v>
      </c>
      <c r="K21" s="44">
        <v>424421.34</v>
      </c>
      <c r="L21" s="44">
        <v>311216.52</v>
      </c>
      <c r="M21" s="43">
        <v>312157.02</v>
      </c>
      <c r="N21" s="25"/>
      <c r="O21" s="23"/>
      <c r="P21" s="23">
        <f t="shared" si="1"/>
        <v>3711562.9</v>
      </c>
    </row>
    <row r="22" spans="1:16" ht="60" x14ac:dyDescent="0.25">
      <c r="A22" s="19" t="s">
        <v>19</v>
      </c>
      <c r="B22" s="59">
        <v>4179200</v>
      </c>
      <c r="C22" s="49">
        <v>5100000</v>
      </c>
      <c r="D22" s="23"/>
      <c r="E22" s="22">
        <v>43070</v>
      </c>
      <c r="F22" s="22">
        <v>99440.1</v>
      </c>
      <c r="G22" s="26">
        <v>1173888.46</v>
      </c>
      <c r="H22" s="22">
        <v>145402.13</v>
      </c>
      <c r="I22" s="22">
        <v>240572.5</v>
      </c>
      <c r="J22" s="42">
        <v>6428.66</v>
      </c>
      <c r="K22" s="44">
        <v>109939.78</v>
      </c>
      <c r="L22" s="44">
        <v>47384.31</v>
      </c>
      <c r="M22" s="43">
        <v>57457.09</v>
      </c>
      <c r="N22" s="25"/>
      <c r="O22" s="23"/>
      <c r="P22" s="23">
        <f>SUM(D22:O22)</f>
        <v>1923583.03</v>
      </c>
    </row>
    <row r="23" spans="1:16" ht="40.5" customHeight="1" x14ac:dyDescent="0.25">
      <c r="A23" s="19" t="s">
        <v>20</v>
      </c>
      <c r="B23" s="59">
        <v>673400</v>
      </c>
      <c r="C23" s="49">
        <v>987200</v>
      </c>
      <c r="D23" s="22">
        <v>20000</v>
      </c>
      <c r="E23" s="22">
        <v>20000</v>
      </c>
      <c r="F23" s="22">
        <v>22859.08</v>
      </c>
      <c r="G23" s="26">
        <v>20000</v>
      </c>
      <c r="H23" s="22">
        <v>56556.38</v>
      </c>
      <c r="I23" s="22">
        <v>47936.59</v>
      </c>
      <c r="J23" s="42">
        <v>31196.26</v>
      </c>
      <c r="K23" s="44">
        <v>20990.42</v>
      </c>
      <c r="L23" s="44">
        <v>61287.41</v>
      </c>
      <c r="M23" s="43">
        <v>28552.01</v>
      </c>
      <c r="N23" s="25"/>
      <c r="O23" s="23"/>
      <c r="P23" s="23">
        <f t="shared" si="1"/>
        <v>329378.15000000002</v>
      </c>
    </row>
    <row r="24" spans="1:16" ht="30" x14ac:dyDescent="0.25">
      <c r="A24" s="19" t="s">
        <v>21</v>
      </c>
      <c r="B24" s="59">
        <v>4732400</v>
      </c>
      <c r="C24" s="51">
        <v>5460000</v>
      </c>
      <c r="D24" s="22">
        <v>204116.4</v>
      </c>
      <c r="E24" s="22">
        <v>264886.40000000002</v>
      </c>
      <c r="F24" s="22">
        <v>334294</v>
      </c>
      <c r="G24" s="26">
        <v>377906.8</v>
      </c>
      <c r="H24" s="22">
        <v>358503.4</v>
      </c>
      <c r="I24" s="22">
        <v>409990.40000000002</v>
      </c>
      <c r="J24" s="42">
        <v>405684</v>
      </c>
      <c r="K24" s="44">
        <v>441880</v>
      </c>
      <c r="L24" s="44">
        <v>380007.2</v>
      </c>
      <c r="M24" s="43">
        <v>406722.4</v>
      </c>
      <c r="N24" s="25"/>
      <c r="O24" s="23"/>
      <c r="P24" s="23">
        <f t="shared" si="1"/>
        <v>3583991</v>
      </c>
    </row>
    <row r="25" spans="1:16" x14ac:dyDescent="0.25">
      <c r="A25" s="18" t="s">
        <v>22</v>
      </c>
      <c r="B25" s="58">
        <f>+B26+B27+B28+B29+B30+B31+B32+B34</f>
        <v>10436674.219999999</v>
      </c>
      <c r="C25" s="50">
        <f>+C26+C28+C30+C32+C34</f>
        <v>9231846</v>
      </c>
      <c r="D25" s="23"/>
      <c r="E25" s="23">
        <f>+E26+E27+E28+E29+E30+E31+E32+E33+E34</f>
        <v>72109.69</v>
      </c>
      <c r="F25" s="23">
        <f>+F26+F28+F30+F32+F34</f>
        <v>1216912.17</v>
      </c>
      <c r="G25" s="27">
        <f>+G26+G28+G34</f>
        <v>221874.24</v>
      </c>
      <c r="H25" s="23">
        <f>+H26+H27+H32+H34</f>
        <v>481245.74000000005</v>
      </c>
      <c r="I25" s="32">
        <f>+I26+I27+I28+I29+I31+I32+I34</f>
        <v>1198312.0699999998</v>
      </c>
      <c r="J25" s="23">
        <f>+J26+J28+J30+J31+J32+J34</f>
        <v>866176.9</v>
      </c>
      <c r="K25" s="45">
        <f>+K26+K32+K34</f>
        <v>562852.44999999995</v>
      </c>
      <c r="L25" s="47">
        <f>+L26+L27+L28+L29+L31+L32+L34</f>
        <v>2620676.4</v>
      </c>
      <c r="M25" s="23">
        <f>+M26+M28+M32+M34</f>
        <v>536006.12</v>
      </c>
      <c r="N25" s="23"/>
      <c r="O25" s="23"/>
      <c r="P25" s="23">
        <f t="shared" si="1"/>
        <v>7776165.7800000003</v>
      </c>
    </row>
    <row r="26" spans="1:16" ht="30" x14ac:dyDescent="0.25">
      <c r="A26" s="19" t="s">
        <v>23</v>
      </c>
      <c r="B26" s="59">
        <v>406066.7</v>
      </c>
      <c r="C26" s="49">
        <v>680750</v>
      </c>
      <c r="D26" s="23"/>
      <c r="E26" s="22">
        <v>3660</v>
      </c>
      <c r="F26" s="26">
        <v>3900</v>
      </c>
      <c r="G26" s="26">
        <v>6240</v>
      </c>
      <c r="H26" s="22">
        <v>48915.4</v>
      </c>
      <c r="I26" s="22">
        <v>25720.2</v>
      </c>
      <c r="J26" s="22">
        <v>68736.5</v>
      </c>
      <c r="K26" s="31">
        <v>4920</v>
      </c>
      <c r="L26" s="44">
        <v>4620</v>
      </c>
      <c r="M26" s="43">
        <v>65065.3</v>
      </c>
      <c r="N26" s="23"/>
      <c r="O26" s="23"/>
      <c r="P26" s="23">
        <f t="shared" si="1"/>
        <v>231777.40000000002</v>
      </c>
    </row>
    <row r="27" spans="1:16" x14ac:dyDescent="0.25">
      <c r="A27" s="19" t="s">
        <v>24</v>
      </c>
      <c r="B27" s="59">
        <v>305451.53000000003</v>
      </c>
      <c r="C27" s="49"/>
      <c r="D27" s="23"/>
      <c r="E27" s="23"/>
      <c r="F27" s="23"/>
      <c r="G27" s="17"/>
      <c r="H27" s="22">
        <v>3894</v>
      </c>
      <c r="I27" s="22">
        <v>280079.96999999997</v>
      </c>
      <c r="J27" s="22"/>
      <c r="K27" s="45"/>
      <c r="L27" s="44">
        <v>21447.68</v>
      </c>
      <c r="M27" s="23"/>
      <c r="N27" s="23"/>
      <c r="O27" s="23"/>
      <c r="P27" s="23">
        <f t="shared" si="1"/>
        <v>305421.64999999997</v>
      </c>
    </row>
    <row r="28" spans="1:16" ht="30" x14ac:dyDescent="0.25">
      <c r="A28" s="19" t="s">
        <v>25</v>
      </c>
      <c r="B28" s="59">
        <v>186000</v>
      </c>
      <c r="C28" s="49">
        <v>700000</v>
      </c>
      <c r="D28" s="23"/>
      <c r="E28" s="23"/>
      <c r="F28" s="26">
        <v>18006.8</v>
      </c>
      <c r="G28" s="22">
        <v>28654.94</v>
      </c>
      <c r="H28" s="22"/>
      <c r="I28" s="22">
        <v>11381.1</v>
      </c>
      <c r="J28" s="22">
        <v>30444</v>
      </c>
      <c r="K28" s="45"/>
      <c r="L28" s="44">
        <v>16112.9</v>
      </c>
      <c r="M28" s="43">
        <v>26888</v>
      </c>
      <c r="N28" s="23"/>
      <c r="O28" s="23"/>
      <c r="P28" s="23">
        <f t="shared" si="1"/>
        <v>131487.74</v>
      </c>
    </row>
    <row r="29" spans="1:16" ht="30.75" customHeight="1" x14ac:dyDescent="0.25">
      <c r="A29" s="19" t="s">
        <v>26</v>
      </c>
      <c r="B29" s="59">
        <v>12000</v>
      </c>
      <c r="C29" s="52"/>
      <c r="D29" s="23"/>
      <c r="E29" s="23"/>
      <c r="F29" s="23"/>
      <c r="G29" s="23"/>
      <c r="H29" s="22"/>
      <c r="I29" s="22">
        <v>5664</v>
      </c>
      <c r="J29" s="22"/>
      <c r="K29" s="45"/>
      <c r="L29" s="44">
        <v>2448.5</v>
      </c>
      <c r="M29" s="23"/>
      <c r="N29" s="23"/>
      <c r="O29" s="23"/>
      <c r="P29" s="23">
        <f t="shared" si="1"/>
        <v>8112.5</v>
      </c>
    </row>
    <row r="30" spans="1:16" ht="30" x14ac:dyDescent="0.25">
      <c r="A30" s="19" t="s">
        <v>27</v>
      </c>
      <c r="B30" s="59">
        <v>484500</v>
      </c>
      <c r="C30" s="49">
        <v>207500</v>
      </c>
      <c r="D30" s="23"/>
      <c r="E30" s="23"/>
      <c r="F30" s="26">
        <v>18087.66</v>
      </c>
      <c r="G30" s="23"/>
      <c r="H30" s="22"/>
      <c r="J30" s="22">
        <v>190000</v>
      </c>
      <c r="K30" s="45"/>
      <c r="L30" s="45"/>
      <c r="M30" s="23"/>
      <c r="N30" s="23"/>
      <c r="O30" s="23"/>
      <c r="P30" s="23">
        <f t="shared" si="1"/>
        <v>208087.66</v>
      </c>
    </row>
    <row r="31" spans="1:16" ht="30" x14ac:dyDescent="0.25">
      <c r="A31" s="19" t="s">
        <v>28</v>
      </c>
      <c r="B31" s="59">
        <v>118155.49</v>
      </c>
      <c r="C31" s="52"/>
      <c r="D31" s="23"/>
      <c r="E31" s="23"/>
      <c r="F31" s="23"/>
      <c r="G31" s="23"/>
      <c r="H31" s="22"/>
      <c r="I31" s="22">
        <v>99000.01</v>
      </c>
      <c r="J31" s="22">
        <v>802.82</v>
      </c>
      <c r="K31" s="45"/>
      <c r="L31" s="44">
        <v>13332.67</v>
      </c>
      <c r="M31" s="23"/>
      <c r="N31" s="23"/>
      <c r="O31" s="23"/>
      <c r="P31" s="23">
        <f t="shared" si="1"/>
        <v>113135.5</v>
      </c>
    </row>
    <row r="32" spans="1:16" ht="43.5" customHeight="1" x14ac:dyDescent="0.25">
      <c r="A32" s="19" t="s">
        <v>29</v>
      </c>
      <c r="B32" s="59">
        <v>6269000</v>
      </c>
      <c r="C32" s="49">
        <v>6696000</v>
      </c>
      <c r="D32" s="23"/>
      <c r="E32" s="26">
        <v>55127.49</v>
      </c>
      <c r="F32" s="26">
        <v>862515.62</v>
      </c>
      <c r="G32" s="23"/>
      <c r="H32" s="22">
        <v>387030.14</v>
      </c>
      <c r="I32" s="22">
        <v>478233.06</v>
      </c>
      <c r="J32" s="22">
        <v>385413.94</v>
      </c>
      <c r="K32" s="31">
        <v>406142.58</v>
      </c>
      <c r="L32" s="44">
        <v>1957654</v>
      </c>
      <c r="M32" s="43">
        <v>401159.59</v>
      </c>
      <c r="N32" s="23"/>
      <c r="O32" s="23"/>
      <c r="P32" s="23">
        <f t="shared" si="1"/>
        <v>4933276.42</v>
      </c>
    </row>
    <row r="33" spans="1:16" ht="56.25" customHeight="1" x14ac:dyDescent="0.25">
      <c r="A33" s="19" t="s">
        <v>30</v>
      </c>
      <c r="B33" s="59"/>
      <c r="C33" s="52"/>
      <c r="D33" s="23"/>
      <c r="E33" s="23"/>
      <c r="F33" s="23"/>
      <c r="G33" s="23"/>
      <c r="H33" s="23"/>
      <c r="I33" s="22"/>
      <c r="J33" s="22"/>
      <c r="K33" s="45"/>
      <c r="L33" s="45"/>
      <c r="M33" s="23"/>
      <c r="N33" s="23"/>
      <c r="O33" s="23"/>
      <c r="P33" s="23">
        <f t="shared" si="1"/>
        <v>0</v>
      </c>
    </row>
    <row r="34" spans="1:16" ht="30.75" customHeight="1" x14ac:dyDescent="0.25">
      <c r="A34" s="19" t="s">
        <v>31</v>
      </c>
      <c r="B34" s="59">
        <v>2655500.5</v>
      </c>
      <c r="C34" s="49">
        <v>947596</v>
      </c>
      <c r="D34" s="23"/>
      <c r="E34" s="26">
        <v>13322.2</v>
      </c>
      <c r="F34" s="26">
        <v>314402.09000000003</v>
      </c>
      <c r="G34" s="22">
        <v>186979.3</v>
      </c>
      <c r="H34" s="28">
        <v>41406.199999999997</v>
      </c>
      <c r="I34" s="22">
        <v>298233.73</v>
      </c>
      <c r="J34" s="22">
        <v>190779.64</v>
      </c>
      <c r="K34" s="31">
        <v>151789.87</v>
      </c>
      <c r="L34" s="44">
        <v>605060.65</v>
      </c>
      <c r="M34" s="43">
        <v>42893.23</v>
      </c>
      <c r="N34" s="23"/>
      <c r="O34" s="23"/>
      <c r="P34" s="23">
        <f t="shared" si="1"/>
        <v>1844866.9100000001</v>
      </c>
    </row>
    <row r="35" spans="1:16" x14ac:dyDescent="0.25">
      <c r="A35" s="18" t="s">
        <v>32</v>
      </c>
      <c r="B35" s="58"/>
      <c r="C35" s="52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>
        <f t="shared" si="1"/>
        <v>0</v>
      </c>
    </row>
    <row r="36" spans="1:16" ht="30" x14ac:dyDescent="0.25">
      <c r="A36" s="19" t="s">
        <v>33</v>
      </c>
      <c r="B36" s="59"/>
      <c r="C36" s="52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>
        <f t="shared" si="1"/>
        <v>0</v>
      </c>
    </row>
    <row r="37" spans="1:16" ht="45" x14ac:dyDescent="0.25">
      <c r="A37" s="19" t="s">
        <v>34</v>
      </c>
      <c r="B37" s="59"/>
      <c r="C37" s="48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>
        <f t="shared" si="1"/>
        <v>0</v>
      </c>
    </row>
    <row r="38" spans="1:16" ht="45" x14ac:dyDescent="0.25">
      <c r="A38" s="19" t="s">
        <v>35</v>
      </c>
      <c r="B38" s="59"/>
      <c r="C38" s="48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>
        <f t="shared" si="1"/>
        <v>0</v>
      </c>
    </row>
    <row r="39" spans="1:16" ht="45" x14ac:dyDescent="0.25">
      <c r="A39" s="19" t="s">
        <v>36</v>
      </c>
      <c r="B39" s="59"/>
      <c r="C39" s="48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>
        <f t="shared" si="1"/>
        <v>0</v>
      </c>
    </row>
    <row r="40" spans="1:16" ht="45" x14ac:dyDescent="0.25">
      <c r="A40" s="19" t="s">
        <v>37</v>
      </c>
      <c r="B40" s="59"/>
      <c r="C40" s="48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>
        <f t="shared" si="1"/>
        <v>0</v>
      </c>
    </row>
    <row r="41" spans="1:16" ht="30" x14ac:dyDescent="0.25">
      <c r="A41" s="19" t="s">
        <v>38</v>
      </c>
      <c r="B41" s="59"/>
      <c r="C41" s="48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>
        <f t="shared" si="1"/>
        <v>0</v>
      </c>
    </row>
    <row r="42" spans="1:16" ht="45" x14ac:dyDescent="0.25">
      <c r="A42" s="19" t="s">
        <v>39</v>
      </c>
      <c r="B42" s="59"/>
      <c r="C42" s="48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>
        <f t="shared" si="1"/>
        <v>0</v>
      </c>
    </row>
    <row r="43" spans="1:16" x14ac:dyDescent="0.25">
      <c r="A43" s="18" t="s">
        <v>40</v>
      </c>
      <c r="B43" s="58"/>
      <c r="C43" s="48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>
        <f t="shared" si="1"/>
        <v>0</v>
      </c>
    </row>
    <row r="44" spans="1:16" ht="30" x14ac:dyDescent="0.25">
      <c r="A44" s="19" t="s">
        <v>41</v>
      </c>
      <c r="B44" s="59"/>
      <c r="C44" s="48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>
        <f t="shared" si="1"/>
        <v>0</v>
      </c>
    </row>
    <row r="45" spans="1:16" ht="45" x14ac:dyDescent="0.25">
      <c r="A45" s="19" t="s">
        <v>42</v>
      </c>
      <c r="B45" s="59"/>
      <c r="C45" s="48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>
        <f t="shared" si="1"/>
        <v>0</v>
      </c>
    </row>
    <row r="46" spans="1:16" ht="45" x14ac:dyDescent="0.25">
      <c r="A46" s="19" t="s">
        <v>43</v>
      </c>
      <c r="B46" s="59"/>
      <c r="C46" s="48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>
        <f t="shared" si="1"/>
        <v>0</v>
      </c>
    </row>
    <row r="47" spans="1:16" ht="45" x14ac:dyDescent="0.25">
      <c r="A47" s="19" t="s">
        <v>44</v>
      </c>
      <c r="B47" s="59"/>
      <c r="C47" s="48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>
        <f t="shared" si="1"/>
        <v>0</v>
      </c>
    </row>
    <row r="48" spans="1:16" ht="45" x14ac:dyDescent="0.25">
      <c r="A48" s="19" t="s">
        <v>45</v>
      </c>
      <c r="B48" s="59"/>
      <c r="C48" s="48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>
        <f t="shared" si="1"/>
        <v>0</v>
      </c>
    </row>
    <row r="49" spans="1:16" ht="30" x14ac:dyDescent="0.25">
      <c r="A49" s="19" t="s">
        <v>46</v>
      </c>
      <c r="B49" s="59"/>
      <c r="C49" s="48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>
        <f t="shared" si="1"/>
        <v>0</v>
      </c>
    </row>
    <row r="50" spans="1:16" ht="42" customHeight="1" x14ac:dyDescent="0.25">
      <c r="A50" s="19" t="s">
        <v>47</v>
      </c>
      <c r="B50" s="59"/>
      <c r="C50" s="48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>
        <f t="shared" si="1"/>
        <v>0</v>
      </c>
    </row>
    <row r="51" spans="1:16" ht="30" x14ac:dyDescent="0.25">
      <c r="A51" s="18" t="s">
        <v>48</v>
      </c>
      <c r="B51" s="58">
        <f>+B52+B53+B56+B57</f>
        <v>5954693.0800000001</v>
      </c>
      <c r="C51" s="53">
        <f>+C52+C53+C56+C57+C59</f>
        <v>5660339</v>
      </c>
      <c r="D51" s="23"/>
      <c r="E51" s="23"/>
      <c r="F51" s="23">
        <f>+F56</f>
        <v>120360</v>
      </c>
      <c r="G51" s="23">
        <f>+G57</f>
        <v>156509.29999999999</v>
      </c>
      <c r="H51" s="23">
        <f>+H52+H53+H56</f>
        <v>564136.42000000004</v>
      </c>
      <c r="I51" s="23">
        <f>+I52+I53+I56</f>
        <v>328443.32</v>
      </c>
      <c r="J51" s="23">
        <f>+J52+J56</f>
        <v>565935.6</v>
      </c>
      <c r="K51" s="45">
        <f>+K52</f>
        <v>211113.76</v>
      </c>
      <c r="L51" s="23">
        <f>+L52+L53+L57</f>
        <v>1667191.0999999999</v>
      </c>
      <c r="M51" s="23"/>
      <c r="N51" s="23"/>
      <c r="O51" s="23"/>
      <c r="P51" s="23">
        <f t="shared" si="1"/>
        <v>3613689.5</v>
      </c>
    </row>
    <row r="52" spans="1:16" x14ac:dyDescent="0.25">
      <c r="A52" s="42" t="s">
        <v>49</v>
      </c>
      <c r="B52" s="22">
        <v>1243988.6100000001</v>
      </c>
      <c r="C52" s="54">
        <v>3660339</v>
      </c>
      <c r="D52" s="23"/>
      <c r="E52" s="23"/>
      <c r="F52" s="23"/>
      <c r="G52" s="23"/>
      <c r="H52" s="22">
        <v>66327.8</v>
      </c>
      <c r="I52" s="22">
        <v>43900.01</v>
      </c>
      <c r="J52" s="22">
        <v>494045.18</v>
      </c>
      <c r="K52" s="31">
        <v>211113.76</v>
      </c>
      <c r="L52" s="43">
        <v>93876.15</v>
      </c>
      <c r="M52" s="23"/>
      <c r="N52" s="23"/>
      <c r="O52" s="23"/>
      <c r="P52" s="23">
        <f t="shared" si="1"/>
        <v>909262.9</v>
      </c>
    </row>
    <row r="53" spans="1:16" ht="47.25" x14ac:dyDescent="0.25">
      <c r="A53" s="42" t="s">
        <v>105</v>
      </c>
      <c r="B53" s="22">
        <v>1878578.82</v>
      </c>
      <c r="C53" s="54">
        <v>500000</v>
      </c>
      <c r="D53" s="23"/>
      <c r="E53" s="23"/>
      <c r="F53" s="23"/>
      <c r="G53" s="23"/>
      <c r="H53" s="22">
        <v>79032.86</v>
      </c>
      <c r="I53" s="22">
        <v>244543.29</v>
      </c>
      <c r="J53" s="22"/>
      <c r="K53" s="45"/>
      <c r="L53" s="43">
        <v>1554198.95</v>
      </c>
      <c r="M53" s="23"/>
      <c r="N53" s="23"/>
      <c r="O53" s="23"/>
      <c r="P53" s="23">
        <f t="shared" si="1"/>
        <v>1877775.1</v>
      </c>
    </row>
    <row r="54" spans="1:16" ht="31.5" x14ac:dyDescent="0.25">
      <c r="A54" s="42" t="s">
        <v>50</v>
      </c>
      <c r="B54" s="22"/>
      <c r="C54" s="54"/>
      <c r="D54" s="23"/>
      <c r="E54" s="23"/>
      <c r="F54" s="23"/>
      <c r="G54" s="23"/>
      <c r="H54" s="23"/>
      <c r="I54" s="22"/>
      <c r="J54" s="22"/>
      <c r="K54" s="45"/>
      <c r="L54" s="23"/>
      <c r="M54" s="23"/>
      <c r="N54" s="23"/>
      <c r="O54" s="23"/>
      <c r="P54" s="23">
        <f t="shared" si="1"/>
        <v>0</v>
      </c>
    </row>
    <row r="55" spans="1:16" ht="47.25" x14ac:dyDescent="0.25">
      <c r="A55" s="42" t="s">
        <v>51</v>
      </c>
      <c r="B55" s="22"/>
      <c r="C55" s="54"/>
      <c r="D55" s="23"/>
      <c r="E55" s="23"/>
      <c r="F55" s="23"/>
      <c r="G55" s="23"/>
      <c r="H55" s="23"/>
      <c r="I55" s="22"/>
      <c r="J55" s="22"/>
      <c r="K55" s="45"/>
      <c r="L55" s="23"/>
      <c r="M55" s="23"/>
      <c r="N55" s="23"/>
      <c r="O55" s="23"/>
      <c r="P55" s="23">
        <f t="shared" si="1"/>
        <v>0</v>
      </c>
    </row>
    <row r="56" spans="1:16" ht="31.5" x14ac:dyDescent="0.25">
      <c r="A56" s="45" t="s">
        <v>52</v>
      </c>
      <c r="B56" s="22">
        <v>2656499.27</v>
      </c>
      <c r="C56" s="54">
        <v>700000</v>
      </c>
      <c r="D56" s="23"/>
      <c r="E56" s="29"/>
      <c r="F56" s="26">
        <v>120360</v>
      </c>
      <c r="G56" s="23"/>
      <c r="H56" s="28">
        <v>418775.76</v>
      </c>
      <c r="I56" s="22">
        <v>40000.019999999997</v>
      </c>
      <c r="J56" s="22">
        <v>71890.42</v>
      </c>
      <c r="K56" s="23"/>
      <c r="L56" s="23"/>
      <c r="M56" s="23"/>
      <c r="N56" s="23"/>
      <c r="O56" s="23"/>
      <c r="P56" s="23">
        <f t="shared" si="1"/>
        <v>651026.20000000007</v>
      </c>
    </row>
    <row r="57" spans="1:16" ht="31.5" x14ac:dyDescent="0.25">
      <c r="A57" s="45" t="s">
        <v>53</v>
      </c>
      <c r="B57" s="22">
        <v>175626.38</v>
      </c>
      <c r="C57" s="54">
        <v>400000</v>
      </c>
      <c r="D57" s="23"/>
      <c r="E57" s="23"/>
      <c r="F57" s="23"/>
      <c r="G57" s="22">
        <v>156509.29999999999</v>
      </c>
      <c r="H57" s="23"/>
      <c r="I57" s="23"/>
      <c r="J57" s="23"/>
      <c r="K57" s="23"/>
      <c r="L57" s="31">
        <v>19116</v>
      </c>
      <c r="M57" s="23"/>
      <c r="N57" s="23"/>
      <c r="O57" s="23"/>
      <c r="P57" s="23">
        <f t="shared" si="1"/>
        <v>175625.3</v>
      </c>
    </row>
    <row r="58" spans="1:16" ht="31.5" x14ac:dyDescent="0.25">
      <c r="A58" s="45" t="s">
        <v>54</v>
      </c>
      <c r="B58" s="23"/>
      <c r="C58" s="54" t="s">
        <v>5</v>
      </c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>
        <f t="shared" si="1"/>
        <v>0</v>
      </c>
    </row>
    <row r="59" spans="1:16" x14ac:dyDescent="0.25">
      <c r="A59" s="45" t="s">
        <v>55</v>
      </c>
      <c r="B59" s="23">
        <v>0</v>
      </c>
      <c r="C59" s="54">
        <v>400000</v>
      </c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>
        <f t="shared" si="1"/>
        <v>0</v>
      </c>
    </row>
    <row r="60" spans="1:16" ht="45" x14ac:dyDescent="0.25">
      <c r="A60" s="19" t="s">
        <v>56</v>
      </c>
      <c r="B60" s="59"/>
      <c r="C60" s="53" t="s">
        <v>5</v>
      </c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>
        <f t="shared" si="1"/>
        <v>0</v>
      </c>
    </row>
    <row r="61" spans="1:16" x14ac:dyDescent="0.25">
      <c r="A61" s="18" t="s">
        <v>57</v>
      </c>
      <c r="B61" s="58"/>
      <c r="C61" s="48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>
        <f t="shared" si="1"/>
        <v>0</v>
      </c>
    </row>
    <row r="62" spans="1:16" x14ac:dyDescent="0.25">
      <c r="A62" s="19" t="s">
        <v>58</v>
      </c>
      <c r="B62" s="59"/>
      <c r="C62" s="48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>
        <f t="shared" si="1"/>
        <v>0</v>
      </c>
    </row>
    <row r="63" spans="1:16" x14ac:dyDescent="0.25">
      <c r="A63" s="19" t="s">
        <v>59</v>
      </c>
      <c r="B63" s="59"/>
      <c r="C63" s="55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>
        <f t="shared" si="1"/>
        <v>0</v>
      </c>
    </row>
    <row r="64" spans="1:16" ht="30" x14ac:dyDescent="0.25">
      <c r="A64" s="19" t="s">
        <v>60</v>
      </c>
      <c r="B64" s="59"/>
      <c r="C64" s="48"/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23">
        <f t="shared" si="1"/>
        <v>0</v>
      </c>
    </row>
    <row r="65" spans="1:16" ht="63.75" customHeight="1" x14ac:dyDescent="0.25">
      <c r="A65" s="19" t="s">
        <v>61</v>
      </c>
      <c r="B65" s="59"/>
      <c r="C65" s="48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>
        <f t="shared" si="1"/>
        <v>0</v>
      </c>
    </row>
    <row r="66" spans="1:16" ht="30" x14ac:dyDescent="0.25">
      <c r="A66" s="18" t="s">
        <v>62</v>
      </c>
      <c r="B66" s="58"/>
      <c r="C66" s="48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>
        <f t="shared" si="1"/>
        <v>0</v>
      </c>
    </row>
    <row r="67" spans="1:16" ht="35.25" customHeight="1" x14ac:dyDescent="0.25">
      <c r="A67" s="19" t="s">
        <v>63</v>
      </c>
      <c r="B67" s="59"/>
      <c r="C67" s="48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>
        <f t="shared" si="1"/>
        <v>0</v>
      </c>
    </row>
    <row r="68" spans="1:16" ht="40.5" customHeight="1" x14ac:dyDescent="0.25">
      <c r="A68" s="19" t="s">
        <v>64</v>
      </c>
      <c r="B68" s="59"/>
      <c r="C68" s="48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>
        <f t="shared" si="1"/>
        <v>0</v>
      </c>
    </row>
    <row r="69" spans="1:16" x14ac:dyDescent="0.25">
      <c r="A69" s="18" t="s">
        <v>65</v>
      </c>
      <c r="B69" s="58"/>
      <c r="C69" s="48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>
        <f t="shared" si="1"/>
        <v>0</v>
      </c>
    </row>
    <row r="70" spans="1:16" ht="30" x14ac:dyDescent="0.25">
      <c r="A70" s="19" t="s">
        <v>66</v>
      </c>
      <c r="B70" s="59"/>
      <c r="C70" s="48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>
        <f t="shared" si="1"/>
        <v>0</v>
      </c>
    </row>
    <row r="71" spans="1:16" ht="30" x14ac:dyDescent="0.25">
      <c r="A71" s="19" t="s">
        <v>67</v>
      </c>
      <c r="B71" s="59"/>
      <c r="C71" s="48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>
        <f t="shared" si="1"/>
        <v>0</v>
      </c>
    </row>
    <row r="72" spans="1:16" ht="45" x14ac:dyDescent="0.25">
      <c r="A72" s="19" t="s">
        <v>68</v>
      </c>
      <c r="B72" s="59"/>
      <c r="C72" s="48"/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23">
        <f t="shared" si="1"/>
        <v>0</v>
      </c>
    </row>
    <row r="73" spans="1:16" x14ac:dyDescent="0.25">
      <c r="A73" s="20" t="s">
        <v>69</v>
      </c>
      <c r="B73" s="60"/>
      <c r="C73" s="56"/>
      <c r="D73" s="24"/>
      <c r="E73" s="24"/>
      <c r="F73" s="24"/>
      <c r="G73" s="24"/>
      <c r="H73" s="24"/>
      <c r="I73" s="24"/>
      <c r="J73" s="24"/>
      <c r="K73" s="24"/>
      <c r="L73" s="24"/>
      <c r="M73" s="24"/>
      <c r="N73" s="24"/>
      <c r="O73" s="24"/>
      <c r="P73" s="23">
        <f t="shared" si="1"/>
        <v>0</v>
      </c>
    </row>
    <row r="74" spans="1:16" x14ac:dyDescent="0.25">
      <c r="A74" s="21"/>
      <c r="B74" s="61"/>
      <c r="C74" s="48"/>
      <c r="D74" s="23"/>
      <c r="E74" s="23"/>
      <c r="F74" s="23"/>
      <c r="G74" s="23"/>
      <c r="H74" s="22"/>
      <c r="I74" s="22"/>
      <c r="J74" s="23"/>
      <c r="K74" s="23"/>
      <c r="L74" s="23"/>
      <c r="M74" s="23"/>
      <c r="N74" s="23"/>
      <c r="O74" s="23"/>
      <c r="P74" s="23">
        <f t="shared" ref="P74:P83" si="2">SUM(D74:O74)</f>
        <v>0</v>
      </c>
    </row>
    <row r="75" spans="1:16" x14ac:dyDescent="0.25">
      <c r="A75" s="18" t="s">
        <v>70</v>
      </c>
      <c r="B75" s="58"/>
      <c r="C75" s="48"/>
      <c r="D75" s="23"/>
      <c r="E75" s="23"/>
      <c r="F75" s="23"/>
      <c r="G75" s="23"/>
      <c r="H75" s="22"/>
      <c r="I75" s="22"/>
      <c r="J75" s="23"/>
      <c r="K75" s="23"/>
      <c r="L75" s="23"/>
      <c r="M75" s="23"/>
      <c r="N75" s="23"/>
      <c r="O75" s="23"/>
      <c r="P75" s="23">
        <f t="shared" si="2"/>
        <v>0</v>
      </c>
    </row>
    <row r="76" spans="1:16" ht="30" x14ac:dyDescent="0.25">
      <c r="A76" s="18" t="s">
        <v>71</v>
      </c>
      <c r="B76" s="58"/>
      <c r="C76" s="48"/>
      <c r="D76" s="23"/>
      <c r="E76" s="23"/>
      <c r="F76" s="23"/>
      <c r="G76" s="23"/>
      <c r="H76" s="22"/>
      <c r="I76" s="22"/>
      <c r="J76" s="23"/>
      <c r="K76" s="23"/>
      <c r="L76" s="23"/>
      <c r="M76" s="23"/>
      <c r="N76" s="23"/>
      <c r="O76" s="23"/>
      <c r="P76" s="23">
        <f t="shared" si="2"/>
        <v>0</v>
      </c>
    </row>
    <row r="77" spans="1:16" ht="30" x14ac:dyDescent="0.25">
      <c r="A77" s="19" t="s">
        <v>72</v>
      </c>
      <c r="B77" s="59"/>
      <c r="C77" s="48"/>
      <c r="D77" s="23"/>
      <c r="E77" s="23"/>
      <c r="F77" s="23"/>
      <c r="G77" s="23"/>
      <c r="H77" s="22"/>
      <c r="I77" s="22"/>
      <c r="J77" s="23"/>
      <c r="K77" s="23"/>
      <c r="L77" s="23"/>
      <c r="M77" s="23"/>
      <c r="N77" s="23"/>
      <c r="O77" s="23"/>
      <c r="P77" s="23">
        <f t="shared" si="2"/>
        <v>0</v>
      </c>
    </row>
    <row r="78" spans="1:16" ht="30" x14ac:dyDescent="0.25">
      <c r="A78" s="19" t="s">
        <v>73</v>
      </c>
      <c r="B78" s="59"/>
      <c r="C78" s="48"/>
      <c r="D78" s="23"/>
      <c r="E78" s="23"/>
      <c r="F78" s="23"/>
      <c r="G78" s="23"/>
      <c r="H78" s="22"/>
      <c r="I78" s="22"/>
      <c r="J78" s="23"/>
      <c r="K78" s="23"/>
      <c r="L78" s="23"/>
      <c r="M78" s="23"/>
      <c r="N78" s="23"/>
      <c r="O78" s="23"/>
      <c r="P78" s="23">
        <f t="shared" si="2"/>
        <v>0</v>
      </c>
    </row>
    <row r="79" spans="1:16" x14ac:dyDescent="0.25">
      <c r="A79" s="18" t="s">
        <v>74</v>
      </c>
      <c r="B79" s="58"/>
      <c r="C79" s="48"/>
      <c r="D79" s="23"/>
      <c r="E79" s="23"/>
      <c r="F79" s="23"/>
      <c r="G79" s="23"/>
      <c r="H79" s="22"/>
      <c r="I79" s="22"/>
      <c r="J79" s="23"/>
      <c r="K79" s="23"/>
      <c r="L79" s="23"/>
      <c r="M79" s="23"/>
      <c r="N79" s="23"/>
      <c r="O79" s="23"/>
      <c r="P79" s="23">
        <f t="shared" si="2"/>
        <v>0</v>
      </c>
    </row>
    <row r="80" spans="1:16" ht="30" x14ac:dyDescent="0.25">
      <c r="A80" s="19" t="s">
        <v>75</v>
      </c>
      <c r="B80" s="59"/>
      <c r="C80" s="48"/>
      <c r="D80" s="23"/>
      <c r="E80" s="23"/>
      <c r="F80" s="23"/>
      <c r="G80" s="23"/>
      <c r="H80" s="22"/>
      <c r="I80" s="22"/>
      <c r="J80" s="23"/>
      <c r="K80" s="23"/>
      <c r="L80" s="23"/>
      <c r="M80" s="23"/>
      <c r="N80" s="23"/>
      <c r="O80" s="23"/>
      <c r="P80" s="23">
        <f t="shared" si="2"/>
        <v>0</v>
      </c>
    </row>
    <row r="81" spans="1:16" ht="30" x14ac:dyDescent="0.25">
      <c r="A81" s="19" t="s">
        <v>76</v>
      </c>
      <c r="B81" s="59"/>
      <c r="C81" s="48"/>
      <c r="D81" s="23"/>
      <c r="E81" s="23"/>
      <c r="F81" s="23"/>
      <c r="G81" s="23"/>
      <c r="H81" s="22"/>
      <c r="I81" s="22"/>
      <c r="J81" s="23"/>
      <c r="K81" s="23"/>
      <c r="L81" s="23"/>
      <c r="M81" s="23"/>
      <c r="N81" s="23"/>
      <c r="O81" s="23"/>
      <c r="P81" s="23">
        <f t="shared" si="2"/>
        <v>0</v>
      </c>
    </row>
    <row r="82" spans="1:16" ht="30" x14ac:dyDescent="0.25">
      <c r="A82" s="18" t="s">
        <v>77</v>
      </c>
      <c r="B82" s="58"/>
      <c r="C82" s="48"/>
      <c r="D82" s="23"/>
      <c r="E82" s="23"/>
      <c r="F82" s="23"/>
      <c r="G82" s="23"/>
      <c r="H82" s="22"/>
      <c r="I82" s="22"/>
      <c r="J82" s="23"/>
      <c r="K82" s="23"/>
      <c r="L82" s="23"/>
      <c r="M82" s="23"/>
      <c r="N82" s="23"/>
      <c r="O82" s="23"/>
      <c r="P82" s="23">
        <f t="shared" si="2"/>
        <v>0</v>
      </c>
    </row>
    <row r="83" spans="1:16" ht="22.5" customHeight="1" x14ac:dyDescent="0.25">
      <c r="A83" s="19" t="s">
        <v>78</v>
      </c>
      <c r="B83" s="59"/>
      <c r="C83" s="48"/>
      <c r="D83" s="23"/>
      <c r="E83" s="23"/>
      <c r="F83" s="23"/>
      <c r="G83" s="23"/>
      <c r="H83" s="23"/>
      <c r="I83" s="22"/>
      <c r="J83" s="23"/>
      <c r="K83" s="23"/>
      <c r="L83" s="23"/>
      <c r="M83" s="23"/>
      <c r="N83" s="23"/>
      <c r="O83" s="23"/>
      <c r="P83" s="23">
        <f t="shared" si="2"/>
        <v>0</v>
      </c>
    </row>
    <row r="84" spans="1:16" hidden="1" x14ac:dyDescent="0.25">
      <c r="A84" s="10" t="s">
        <v>79</v>
      </c>
      <c r="B84" s="62"/>
      <c r="C84" s="33" t="s">
        <v>5</v>
      </c>
      <c r="D84" s="34">
        <v>0</v>
      </c>
      <c r="E84" s="15" t="s">
        <v>5</v>
      </c>
      <c r="F84" s="35" t="s">
        <v>5</v>
      </c>
      <c r="G84" s="33" t="s">
        <v>5</v>
      </c>
      <c r="H84" s="33" t="s">
        <v>5</v>
      </c>
      <c r="I84" s="33" t="s">
        <v>5</v>
      </c>
      <c r="J84" s="35" t="s">
        <v>5</v>
      </c>
      <c r="K84" s="35" t="s">
        <v>5</v>
      </c>
      <c r="L84" s="35" t="s">
        <v>5</v>
      </c>
      <c r="M84" s="35" t="s">
        <v>5</v>
      </c>
      <c r="N84" s="35" t="s">
        <v>5</v>
      </c>
      <c r="O84" s="35" t="s">
        <v>5</v>
      </c>
      <c r="P84" s="35">
        <f t="shared" ref="P84:P85" si="3">SUM(D84:O84)</f>
        <v>0</v>
      </c>
    </row>
    <row r="85" spans="1:16" hidden="1" x14ac:dyDescent="0.25">
      <c r="A85" s="3"/>
      <c r="B85" s="63"/>
      <c r="C85" s="36" t="s">
        <v>5</v>
      </c>
      <c r="D85" s="34">
        <v>0</v>
      </c>
      <c r="E85" s="7" t="s">
        <v>5</v>
      </c>
      <c r="F85" s="6" t="s">
        <v>5</v>
      </c>
      <c r="G85" s="8" t="s">
        <v>5</v>
      </c>
      <c r="H85" s="6" t="s">
        <v>5</v>
      </c>
      <c r="I85" s="37" t="s">
        <v>5</v>
      </c>
      <c r="J85" s="6" t="s">
        <v>5</v>
      </c>
      <c r="K85" s="36" t="s">
        <v>5</v>
      </c>
      <c r="L85" s="6" t="s">
        <v>5</v>
      </c>
      <c r="M85" s="6" t="s">
        <v>5</v>
      </c>
      <c r="N85" s="6" t="s">
        <v>5</v>
      </c>
      <c r="O85" s="6" t="s">
        <v>5</v>
      </c>
      <c r="P85" s="36">
        <f t="shared" si="3"/>
        <v>0</v>
      </c>
    </row>
    <row r="86" spans="1:16" ht="30" hidden="1" x14ac:dyDescent="0.25">
      <c r="A86" s="11" t="s">
        <v>80</v>
      </c>
      <c r="B86" s="64"/>
      <c r="C86" s="38">
        <f>+C9+C15+C25+C51</f>
        <v>352321281</v>
      </c>
      <c r="D86" s="16">
        <f>D8</f>
        <v>8542663.5599999987</v>
      </c>
      <c r="E86" s="16">
        <f t="shared" ref="E86:J86" si="4">SUM(E9:E85)</f>
        <v>17371005.599999998</v>
      </c>
      <c r="F86" s="16">
        <f t="shared" si="4"/>
        <v>23790156.82</v>
      </c>
      <c r="G86" s="16">
        <f t="shared" si="4"/>
        <v>43742137.43999999</v>
      </c>
      <c r="H86" s="16">
        <f t="shared" si="4"/>
        <v>75641083.640000001</v>
      </c>
      <c r="I86" s="16">
        <f t="shared" si="4"/>
        <v>55122883.700000003</v>
      </c>
      <c r="J86" s="16">
        <f t="shared" si="4"/>
        <v>35624073.939999998</v>
      </c>
      <c r="K86" s="16">
        <f>SUM(K9:K85)</f>
        <v>71587809.240000024</v>
      </c>
      <c r="L86" s="16">
        <f>SUM(L9:L85)</f>
        <v>60823998.32</v>
      </c>
      <c r="M86" s="16">
        <f>SUM(M9:M85)</f>
        <v>75377907.200000018</v>
      </c>
      <c r="N86" s="16">
        <f>SUM(N9:N85)</f>
        <v>0</v>
      </c>
      <c r="O86" s="39" t="s">
        <v>5</v>
      </c>
      <c r="P86" s="40">
        <f>D86+E86+F86+G86+H86+I86+J86+K86+L86</f>
        <v>392245812.25999999</v>
      </c>
    </row>
    <row r="87" spans="1:16" x14ac:dyDescent="0.25">
      <c r="A87" s="2" t="s">
        <v>95</v>
      </c>
      <c r="B87" s="65"/>
      <c r="C87" s="2"/>
      <c r="D87"/>
      <c r="E87"/>
      <c r="F87"/>
      <c r="G87"/>
      <c r="H87"/>
      <c r="I87"/>
      <c r="J87"/>
      <c r="K87"/>
      <c r="L87"/>
    </row>
    <row r="88" spans="1:16" x14ac:dyDescent="0.25">
      <c r="A88" t="s">
        <v>96</v>
      </c>
      <c r="B88" s="41"/>
      <c r="C88"/>
      <c r="D88"/>
      <c r="E88"/>
      <c r="F88"/>
      <c r="G88"/>
      <c r="H88"/>
      <c r="I88"/>
      <c r="J88"/>
      <c r="K88"/>
      <c r="L88"/>
    </row>
    <row r="89" spans="1:16" x14ac:dyDescent="0.25">
      <c r="A89" t="s">
        <v>97</v>
      </c>
      <c r="B89" s="41"/>
      <c r="C89"/>
      <c r="D89"/>
      <c r="E89"/>
      <c r="F89"/>
      <c r="G89"/>
      <c r="H89"/>
      <c r="I89"/>
      <c r="J89"/>
      <c r="K89"/>
      <c r="L89"/>
    </row>
    <row r="90" spans="1:16" x14ac:dyDescent="0.25">
      <c r="A90" t="s">
        <v>98</v>
      </c>
      <c r="B90" s="41"/>
      <c r="C90"/>
      <c r="D90"/>
      <c r="E90"/>
      <c r="F90"/>
      <c r="G90"/>
      <c r="H90"/>
      <c r="I90"/>
      <c r="J90"/>
      <c r="K90"/>
      <c r="L90"/>
    </row>
    <row r="91" spans="1:16" x14ac:dyDescent="0.25">
      <c r="A91" t="s">
        <v>99</v>
      </c>
      <c r="B91" s="41"/>
      <c r="C91"/>
      <c r="D91"/>
      <c r="E91"/>
      <c r="F91"/>
      <c r="G91"/>
      <c r="H91"/>
      <c r="I91"/>
      <c r="J91"/>
      <c r="K91"/>
      <c r="L91"/>
    </row>
    <row r="92" spans="1:16" x14ac:dyDescent="0.25">
      <c r="A92" t="s">
        <v>100</v>
      </c>
      <c r="B92" s="41"/>
      <c r="C92"/>
      <c r="D92"/>
      <c r="E92"/>
      <c r="F92"/>
      <c r="G92"/>
      <c r="H92"/>
      <c r="I92"/>
      <c r="J92"/>
      <c r="K92"/>
      <c r="L92"/>
    </row>
    <row r="93" spans="1:16" x14ac:dyDescent="0.25">
      <c r="A93" t="s">
        <v>101</v>
      </c>
      <c r="B93" s="41"/>
      <c r="C93"/>
      <c r="D93"/>
      <c r="E93"/>
      <c r="F93"/>
      <c r="G93"/>
      <c r="H93"/>
      <c r="I93"/>
      <c r="J93"/>
      <c r="K93"/>
      <c r="L93"/>
    </row>
    <row r="94" spans="1:16" x14ac:dyDescent="0.25">
      <c r="A94"/>
      <c r="B94" s="41"/>
      <c r="C94"/>
      <c r="D94"/>
      <c r="E94"/>
      <c r="F94"/>
      <c r="G94"/>
      <c r="H94"/>
      <c r="I94"/>
      <c r="J94"/>
      <c r="K94"/>
      <c r="L94"/>
    </row>
    <row r="95" spans="1:16" x14ac:dyDescent="0.25">
      <c r="A95"/>
      <c r="B95" s="41"/>
      <c r="C95" s="2"/>
      <c r="D95"/>
      <c r="E95"/>
      <c r="F95"/>
      <c r="G95"/>
      <c r="H95"/>
      <c r="I95"/>
      <c r="J95"/>
      <c r="K95"/>
      <c r="L95"/>
    </row>
    <row r="96" spans="1:16" x14ac:dyDescent="0.25">
      <c r="L96" s="67">
        <f>+B8-349070604</f>
        <v>0</v>
      </c>
    </row>
    <row r="97" spans="1:13" x14ac:dyDescent="0.25">
      <c r="A97" s="9" t="s">
        <v>103</v>
      </c>
      <c r="B97" s="66"/>
      <c r="J97" s="12"/>
      <c r="L97" s="67"/>
    </row>
    <row r="98" spans="1:13" x14ac:dyDescent="0.25">
      <c r="A98" s="4" t="s">
        <v>104</v>
      </c>
      <c r="L98" s="13"/>
      <c r="M98" s="67"/>
    </row>
  </sheetData>
  <mergeCells count="5">
    <mergeCell ref="A1:O1"/>
    <mergeCell ref="A2:O2"/>
    <mergeCell ref="A3:O3"/>
    <mergeCell ref="A4:O4"/>
    <mergeCell ref="A5:O5"/>
  </mergeCells>
  <pageMargins left="0.70866141732283461" right="0.70866141732283461" top="0.74803149606299213" bottom="0.74803149606299213" header="0.31496062992125984" footer="0.31496062992125984"/>
  <pageSetup paperSize="5" scale="56" fitToHeight="0" orientation="landscape" r:id="rId1"/>
  <rowBreaks count="1" manualBreakCount="1">
    <brk id="54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Plantilla Ejecución </vt:lpstr>
      <vt:lpstr>Plantilla Ejecución  2</vt:lpstr>
      <vt:lpstr>'Plantilla Ejecución 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Natalie Souffront</dc:creator>
  <cp:keywords/>
  <dc:description/>
  <cp:lastModifiedBy>Benny Adames</cp:lastModifiedBy>
  <cp:revision/>
  <cp:lastPrinted>2024-04-01T20:39:02Z</cp:lastPrinted>
  <dcterms:created xsi:type="dcterms:W3CDTF">2018-04-17T18:57:16Z</dcterms:created>
  <dcterms:modified xsi:type="dcterms:W3CDTF">2024-04-01T20:40:31Z</dcterms:modified>
  <cp:category/>
  <cp:contentStatus/>
</cp:coreProperties>
</file>